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ведения о сотруднике" sheetId="1" r:id="rId1"/>
    <sheet name="I." sheetId="2" r:id="rId2"/>
    <sheet name="II." sheetId="4" r:id="rId3"/>
    <sheet name="III." sheetId="5" r:id="rId4"/>
    <sheet name="IV." sheetId="6" r:id="rId5"/>
    <sheet name="V." sheetId="7" r:id="rId6"/>
    <sheet name="Не заполнять!" sheetId="3" state="hidden" r:id="rId7"/>
  </sheets>
  <definedNames>
    <definedName name="вид_гранта">'Не заполнять!'!$B$4:$H$4</definedName>
    <definedName name="вид_доклада">'Не заполнять!'!$B$3:$C$3</definedName>
    <definedName name="вид_лекции">'Не заполнять!'!#REF!</definedName>
    <definedName name="Вид_монографии">'Не заполнять!'!$B$2:$C$2</definedName>
    <definedName name="вид_награды">'Не заполнять!'!$B$9:$F$9</definedName>
    <definedName name="вид_совета">'Не заполнять!'!$B$10:$E$10</definedName>
    <definedName name="вид_участия">'Не заполнять!'!$B$5:$C$5</definedName>
    <definedName name="лабораторная_работа">'Не заполнять!'!#REF!</definedName>
    <definedName name="Список_лет">'Не заполнять!'!$B$1:$F$1</definedName>
    <definedName name="статус">'Не заполнять!'!$B$8:$D$8</definedName>
    <definedName name="стоимость_НИР_ОКР">'Не заполнять!'!$B$11:$D$11</definedName>
    <definedName name="тип_лекции">'Не заполнять!'!$B$6:$E$6</definedName>
    <definedName name="число_1_10">'Не заполнять!'!$B$7:$K$7</definedName>
  </definedNames>
  <calcPr calcId="125725"/>
</workbook>
</file>

<file path=xl/calcChain.xml><?xml version="1.0" encoding="utf-8"?>
<calcChain xmlns="http://schemas.openxmlformats.org/spreadsheetml/2006/main">
  <c r="F13" i="4"/>
  <c r="C2" s="1"/>
  <c r="D11" i="7"/>
  <c r="I15"/>
  <c r="J15"/>
  <c r="G15" s="1"/>
  <c r="K15"/>
  <c r="I16"/>
  <c r="J16"/>
  <c r="K16"/>
  <c r="I17"/>
  <c r="G17" s="1"/>
  <c r="J17"/>
  <c r="K17"/>
  <c r="I18"/>
  <c r="J18"/>
  <c r="K18"/>
  <c r="I19"/>
  <c r="G19" s="1"/>
  <c r="J19"/>
  <c r="K19"/>
  <c r="I20"/>
  <c r="J20"/>
  <c r="K20"/>
  <c r="I21"/>
  <c r="J21"/>
  <c r="K21"/>
  <c r="I22"/>
  <c r="J22"/>
  <c r="K22"/>
  <c r="I23"/>
  <c r="G23" s="1"/>
  <c r="J23"/>
  <c r="K23"/>
  <c r="K14"/>
  <c r="J14"/>
  <c r="I14"/>
  <c r="D6"/>
  <c r="D7"/>
  <c r="D8"/>
  <c r="D9"/>
  <c r="D10"/>
  <c r="D5"/>
  <c r="D30" i="6"/>
  <c r="D19" s="1"/>
  <c r="D22"/>
  <c r="D23"/>
  <c r="D24"/>
  <c r="D25"/>
  <c r="D26"/>
  <c r="D27"/>
  <c r="D28"/>
  <c r="D29"/>
  <c r="D21"/>
  <c r="F18"/>
  <c r="F12" s="1"/>
  <c r="F15"/>
  <c r="F16"/>
  <c r="F17"/>
  <c r="F14"/>
  <c r="E11"/>
  <c r="E6"/>
  <c r="E7"/>
  <c r="E8"/>
  <c r="E9"/>
  <c r="E10"/>
  <c r="E5"/>
  <c r="D20" i="5"/>
  <c r="D19"/>
  <c r="D16"/>
  <c r="D15"/>
  <c r="D14"/>
  <c r="D13"/>
  <c r="D12"/>
  <c r="D9"/>
  <c r="D3" s="1"/>
  <c r="C2" s="1"/>
  <c r="D6"/>
  <c r="D7"/>
  <c r="D8"/>
  <c r="D5"/>
  <c r="D23" i="4"/>
  <c r="D20" s="1"/>
  <c r="D22"/>
  <c r="F19"/>
  <c r="F18"/>
  <c r="F16"/>
  <c r="F17"/>
  <c r="F15"/>
  <c r="G73" i="2"/>
  <c r="G74"/>
  <c r="G75"/>
  <c r="G76"/>
  <c r="G72"/>
  <c r="D12" i="4"/>
  <c r="D9" s="1"/>
  <c r="D11"/>
  <c r="E8"/>
  <c r="E3" s="1"/>
  <c r="E6"/>
  <c r="E7"/>
  <c r="E5"/>
  <c r="D82" i="2"/>
  <c r="D80" s="1"/>
  <c r="D79"/>
  <c r="D77" s="1"/>
  <c r="D69"/>
  <c r="D67" s="1"/>
  <c r="D57"/>
  <c r="D66"/>
  <c r="D58"/>
  <c r="D59"/>
  <c r="D60"/>
  <c r="D61"/>
  <c r="D62"/>
  <c r="D63"/>
  <c r="D64"/>
  <c r="D65"/>
  <c r="E54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32"/>
  <c r="E33"/>
  <c r="E31"/>
  <c r="E26"/>
  <c r="E27"/>
  <c r="E28"/>
  <c r="E25"/>
  <c r="D6"/>
  <c r="D7"/>
  <c r="D8"/>
  <c r="D9"/>
  <c r="D10"/>
  <c r="D11"/>
  <c r="D12"/>
  <c r="D13"/>
  <c r="D14"/>
  <c r="D15"/>
  <c r="D16"/>
  <c r="D17"/>
  <c r="D18"/>
  <c r="D19"/>
  <c r="D20"/>
  <c r="D21"/>
  <c r="D22"/>
  <c r="D5"/>
  <c r="E3" i="6" l="1"/>
  <c r="C2" s="1"/>
  <c r="D3" i="7"/>
  <c r="G21"/>
  <c r="G18"/>
  <c r="G16"/>
  <c r="G22"/>
  <c r="G20"/>
  <c r="G14"/>
  <c r="D17" i="5"/>
  <c r="D10"/>
  <c r="G70" i="2"/>
  <c r="E23"/>
  <c r="E29"/>
  <c r="D55"/>
  <c r="D3"/>
  <c r="C2" s="1"/>
  <c r="G12" i="7" l="1"/>
  <c r="C2" s="1"/>
  <c r="B9" i="1" s="1"/>
</calcChain>
</file>

<file path=xl/sharedStrings.xml><?xml version="1.0" encoding="utf-8"?>
<sst xmlns="http://schemas.openxmlformats.org/spreadsheetml/2006/main" count="174" uniqueCount="103">
  <si>
    <t>Научная степень:</t>
  </si>
  <si>
    <t>ФИО сотрудника:</t>
  </si>
  <si>
    <t xml:space="preserve">Научное звание:  </t>
  </si>
  <si>
    <t xml:space="preserve">Подразделение: </t>
  </si>
  <si>
    <t xml:space="preserve">Должность: </t>
  </si>
  <si>
    <t>ОБЩИЕ СВЕДЕНИЯ</t>
  </si>
  <si>
    <t>Выходные данные публикации</t>
  </si>
  <si>
    <t>Год</t>
  </si>
  <si>
    <t>Балл</t>
  </si>
  <si>
    <t>№</t>
  </si>
  <si>
    <t>Выходные данные</t>
  </si>
  <si>
    <t>Вид</t>
  </si>
  <si>
    <t>Список лет</t>
  </si>
  <si>
    <t>Вид монографии</t>
  </si>
  <si>
    <t>книга</t>
  </si>
  <si>
    <t>глава</t>
  </si>
  <si>
    <t>Вид доклада</t>
  </si>
  <si>
    <t>простой</t>
  </si>
  <si>
    <t>приглашенный</t>
  </si>
  <si>
    <r>
      <t xml:space="preserve">1. Список публикаций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введено название и год)</t>
    </r>
  </si>
  <si>
    <r>
      <t xml:space="preserve">2. Список монографий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введено название, год и вид)</t>
    </r>
  </si>
  <si>
    <r>
      <t xml:space="preserve">3. Доклады на конференциях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введено название, год и вид)</t>
    </r>
  </si>
  <si>
    <r>
      <t xml:space="preserve">4. Доклады на научных сессиях и семинарах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введено название и год)</t>
    </r>
  </si>
  <si>
    <t>Данные о докладе</t>
  </si>
  <si>
    <r>
      <t xml:space="preserve">5. Руководство научной школой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введено название)</t>
    </r>
  </si>
  <si>
    <t>Наименование школы</t>
  </si>
  <si>
    <t>Данные о гранте</t>
  </si>
  <si>
    <t>Вид гранта</t>
  </si>
  <si>
    <t>РФФИ</t>
  </si>
  <si>
    <t>Президента РФ</t>
  </si>
  <si>
    <t>Президиума РАН</t>
  </si>
  <si>
    <t>Отделения РАН</t>
  </si>
  <si>
    <t>Другое</t>
  </si>
  <si>
    <t>РГНФ</t>
  </si>
  <si>
    <t>МОН</t>
  </si>
  <si>
    <r>
      <t xml:space="preserve">Год начала 
</t>
    </r>
    <r>
      <rPr>
        <b/>
        <sz val="12"/>
        <color theme="1"/>
        <rFont val="Times New Roman"/>
        <family val="1"/>
        <charset val="204"/>
      </rPr>
      <t>(в отчетном периоде)</t>
    </r>
  </si>
  <si>
    <r>
      <t xml:space="preserve">Год окончания 
</t>
    </r>
    <r>
      <rPr>
        <b/>
        <sz val="12"/>
        <color theme="1"/>
        <rFont val="Times New Roman"/>
        <family val="1"/>
        <charset val="204"/>
      </rPr>
      <t>(в отчетном периоде)</t>
    </r>
  </si>
  <si>
    <t>Вид участия</t>
  </si>
  <si>
    <t>руководитель</t>
  </si>
  <si>
    <t>исполнитель</t>
  </si>
  <si>
    <t>Год публикации</t>
  </si>
  <si>
    <t>Год публикациии</t>
  </si>
  <si>
    <t>Сведения о диссертации</t>
  </si>
  <si>
    <t>Год присвоения степени</t>
  </si>
  <si>
    <r>
      <t xml:space="preserve">7. Защита докторской диссертации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сведения и год)</t>
    </r>
  </si>
  <si>
    <r>
      <t xml:space="preserve">7. Защита кандидатской диссертации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сведения и год)</t>
    </r>
  </si>
  <si>
    <r>
      <t xml:space="preserve">1. Чтение лекций, ведение семинаров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все сведения)</t>
    </r>
  </si>
  <si>
    <t>Сведения о лекции/семинаре</t>
  </si>
  <si>
    <t>Вид лекции</t>
  </si>
  <si>
    <t>лекция</t>
  </si>
  <si>
    <t>семинар</t>
  </si>
  <si>
    <t>другое</t>
  </si>
  <si>
    <r>
      <t xml:space="preserve">Число семестров 
</t>
    </r>
    <r>
      <rPr>
        <b/>
        <sz val="12"/>
        <color theme="1"/>
        <rFont val="Times New Roman"/>
        <family val="1"/>
        <charset val="204"/>
      </rPr>
      <t>(за отчетный период)</t>
    </r>
  </si>
  <si>
    <t>Число 1-10</t>
  </si>
  <si>
    <t>лабораторные</t>
  </si>
  <si>
    <r>
      <t xml:space="preserve">2. Издание учебного пособия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введено название и год)</t>
    </r>
  </si>
  <si>
    <t>Данные об учебном пособии</t>
  </si>
  <si>
    <r>
      <t xml:space="preserve">3. Руководство работой студентов/аспирантов/стажеров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все данные)</t>
    </r>
  </si>
  <si>
    <t>ФИО студента/аспиранта/стажера</t>
  </si>
  <si>
    <t>Статус</t>
  </si>
  <si>
    <t>студент</t>
  </si>
  <si>
    <t>аспирант</t>
  </si>
  <si>
    <t>стажер</t>
  </si>
  <si>
    <r>
      <t xml:space="preserve">4. Руководство защитой кандидатской диссертации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сведения и год)</t>
    </r>
  </si>
  <si>
    <t>ФИО заведующего лабораторией</t>
  </si>
  <si>
    <r>
      <t xml:space="preserve">1. Публикация в популярном научном печатном или интернет издании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сведения и год)</t>
    </r>
  </si>
  <si>
    <t>Сведения о публикации</t>
  </si>
  <si>
    <r>
      <t xml:space="preserve">2. Чтение публичной лекции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сведения и год)</t>
    </r>
  </si>
  <si>
    <t>Сведения о лекции</t>
  </si>
  <si>
    <t>Сведения о книге</t>
  </si>
  <si>
    <r>
      <t xml:space="preserve">2. Популярные книги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сведения и год)</t>
    </r>
  </si>
  <si>
    <r>
      <t xml:space="preserve">1. Награды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все сведения)</t>
    </r>
  </si>
  <si>
    <t>Сведения о награде</t>
  </si>
  <si>
    <t>Вид награды</t>
  </si>
  <si>
    <t>Отделения ФИАН</t>
  </si>
  <si>
    <t>ФИАН</t>
  </si>
  <si>
    <t>РАН</t>
  </si>
  <si>
    <t>Российская</t>
  </si>
  <si>
    <t>Международная</t>
  </si>
  <si>
    <r>
      <t xml:space="preserve">2. Участие в экспертных советах, редколлегиях журналов, диссертационных советах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все сведения)</t>
    </r>
  </si>
  <si>
    <r>
      <t xml:space="preserve">6. Участие в научных грантах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данные, период, вид гранта и вид участия)</t>
    </r>
  </si>
  <si>
    <t>Данные о совете</t>
  </si>
  <si>
    <t>Вид совета</t>
  </si>
  <si>
    <t>экспертный</t>
  </si>
  <si>
    <t>диссертационный</t>
  </si>
  <si>
    <t>редколлегия</t>
  </si>
  <si>
    <r>
      <t xml:space="preserve">3. Подготовка материалов для органов власти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сведения и год)</t>
    </r>
  </si>
  <si>
    <t>Сведения о материалах</t>
  </si>
  <si>
    <r>
      <t xml:space="preserve">1. Патенты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сведения и год)</t>
    </r>
  </si>
  <si>
    <t>Сведения о патенте</t>
  </si>
  <si>
    <r>
      <t xml:space="preserve">2. Участие в хоз/договорных НИР и ОКР
</t>
    </r>
    <r>
      <rPr>
        <b/>
        <sz val="12"/>
        <color theme="3"/>
        <rFont val="Times New Roman"/>
        <family val="1"/>
        <charset val="204"/>
      </rPr>
      <t>(балл рассчитывается автоматически, если введены данные, период, вид гранта и вид участия)</t>
    </r>
  </si>
  <si>
    <t>Сведения о НИР/ОКР</t>
  </si>
  <si>
    <t>Стоимость НИР/ОКР</t>
  </si>
  <si>
    <t>до 100 тыс. рублей</t>
  </si>
  <si>
    <t>до 1 млн. рублей</t>
  </si>
  <si>
    <t>включая и выше 1 млн. рублей</t>
  </si>
  <si>
    <t>ВСЕГО</t>
  </si>
  <si>
    <t>IV. ДОПОЛНИТЕЛЬНЫЕ СВЕДЕНИЯ</t>
  </si>
  <si>
    <t>V. ИННОВАЦИОННАЯ ДЕЯТЕЛЬНОСТЬ</t>
  </si>
  <si>
    <t>III. ПОПУЛЯРИЗАЦИЯ НАУКИ</t>
  </si>
  <si>
    <t>II. ПЕДАГОГИЧЕСКАЯ ДЕЯТЕЛЬНОСТЬ</t>
  </si>
  <si>
    <t>I. НАУЧНАЯ ДЕЯТЕЛЬНОСТЬ</t>
  </si>
  <si>
    <t>РЕЗУЛЬТАТИВНОСТЬ (2007 - 2011)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</si>
</sst>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 inden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 indent="1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7FD8E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sqref="A1:B1"/>
    </sheetView>
  </sheetViews>
  <sheetFormatPr defaultRowHeight="18.75"/>
  <cols>
    <col min="1" max="1" width="26.140625" style="1" customWidth="1"/>
    <col min="2" max="2" width="98.7109375" style="1" customWidth="1"/>
    <col min="3" max="16384" width="9.140625" style="1"/>
  </cols>
  <sheetData>
    <row r="1" spans="1:2" ht="39.950000000000003" customHeight="1">
      <c r="A1" s="24" t="s">
        <v>5</v>
      </c>
      <c r="B1" s="25"/>
    </row>
    <row r="2" spans="1:2" ht="39.950000000000003" customHeight="1">
      <c r="A2" s="2" t="s">
        <v>1</v>
      </c>
      <c r="B2" s="20"/>
    </row>
    <row r="3" spans="1:2" ht="39.950000000000003" customHeight="1">
      <c r="A3" s="2" t="s">
        <v>0</v>
      </c>
      <c r="B3" s="21"/>
    </row>
    <row r="4" spans="1:2" ht="39.950000000000003" customHeight="1">
      <c r="A4" s="2" t="s">
        <v>2</v>
      </c>
      <c r="B4" s="21"/>
    </row>
    <row r="5" spans="1:2" ht="39.950000000000003" customHeight="1">
      <c r="A5" s="2" t="s">
        <v>3</v>
      </c>
      <c r="B5" s="21"/>
    </row>
    <row r="6" spans="1:2" ht="39.950000000000003" customHeight="1">
      <c r="A6" s="2" t="s">
        <v>4</v>
      </c>
      <c r="B6" s="21"/>
    </row>
    <row r="7" spans="1:2" ht="39.950000000000003" customHeight="1">
      <c r="A7" s="2" t="s">
        <v>64</v>
      </c>
      <c r="B7" s="21"/>
    </row>
    <row r="8" spans="1:2" ht="39.950000000000003" customHeight="1">
      <c r="A8" s="12"/>
      <c r="B8" s="22" t="s">
        <v>102</v>
      </c>
    </row>
    <row r="9" spans="1:2" ht="39.950000000000003" customHeight="1">
      <c r="B9" s="23">
        <f>I.!C2+II.!C2+III.!C2+IV.!C2+V.!C2</f>
        <v>0</v>
      </c>
    </row>
  </sheetData>
  <sheetProtection sheet="1" objects="1" scenarios="1"/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2"/>
  <sheetViews>
    <sheetView workbookViewId="0">
      <selection sqref="A1:B2"/>
    </sheetView>
  </sheetViews>
  <sheetFormatPr defaultRowHeight="15"/>
  <cols>
    <col min="2" max="2" width="67.5703125" customWidth="1"/>
    <col min="3" max="3" width="18.5703125" customWidth="1"/>
    <col min="4" max="4" width="19.42578125" customWidth="1"/>
    <col min="5" max="5" width="17.7109375" customWidth="1"/>
    <col min="6" max="6" width="18.28515625" customWidth="1"/>
    <col min="7" max="7" width="12" customWidth="1"/>
  </cols>
  <sheetData>
    <row r="1" spans="1:4" ht="18.75">
      <c r="A1" s="26" t="s">
        <v>101</v>
      </c>
      <c r="B1" s="27"/>
      <c r="C1" s="16" t="s">
        <v>96</v>
      </c>
    </row>
    <row r="2" spans="1:4" ht="18.75">
      <c r="A2" s="27"/>
      <c r="B2" s="27"/>
      <c r="C2" s="16">
        <f>D3+E23+E29+D55+D67+G70+D77+D80</f>
        <v>0</v>
      </c>
    </row>
    <row r="3" spans="1:4" ht="42.75" customHeight="1">
      <c r="A3" s="28" t="s">
        <v>19</v>
      </c>
      <c r="B3" s="29"/>
      <c r="C3" s="29"/>
      <c r="D3" s="6">
        <f>MIN(SUM(D5:D22),38)</f>
        <v>0</v>
      </c>
    </row>
    <row r="4" spans="1:4" ht="50.1" customHeight="1">
      <c r="A4" s="3" t="s">
        <v>9</v>
      </c>
      <c r="B4" s="3" t="s">
        <v>6</v>
      </c>
      <c r="C4" s="3" t="s">
        <v>40</v>
      </c>
      <c r="D4" s="3" t="s">
        <v>8</v>
      </c>
    </row>
    <row r="5" spans="1:4" s="4" customFormat="1" ht="39.950000000000003" customHeight="1">
      <c r="A5" s="5">
        <v>1</v>
      </c>
      <c r="B5" s="10"/>
      <c r="C5" s="11"/>
      <c r="D5" s="5">
        <f>IF(AND(B5&lt;&gt;"", C5&lt;&gt;""),2,0)</f>
        <v>0</v>
      </c>
    </row>
    <row r="6" spans="1:4" s="4" customFormat="1" ht="39.950000000000003" customHeight="1">
      <c r="A6" s="5">
        <v>2</v>
      </c>
      <c r="B6" s="10"/>
      <c r="C6" s="11"/>
      <c r="D6" s="5">
        <f t="shared" ref="D6:D22" si="0">IF(AND(B6&lt;&gt;"", C6&lt;&gt;""),2,0)</f>
        <v>0</v>
      </c>
    </row>
    <row r="7" spans="1:4" s="4" customFormat="1" ht="39.950000000000003" customHeight="1">
      <c r="A7" s="5">
        <v>3</v>
      </c>
      <c r="B7" s="10"/>
      <c r="C7" s="11"/>
      <c r="D7" s="5">
        <f t="shared" si="0"/>
        <v>0</v>
      </c>
    </row>
    <row r="8" spans="1:4" s="4" customFormat="1" ht="39.950000000000003" customHeight="1">
      <c r="A8" s="5">
        <v>4</v>
      </c>
      <c r="B8" s="10"/>
      <c r="C8" s="11"/>
      <c r="D8" s="5">
        <f t="shared" si="0"/>
        <v>0</v>
      </c>
    </row>
    <row r="9" spans="1:4" s="4" customFormat="1" ht="39.950000000000003" customHeight="1">
      <c r="A9" s="5">
        <v>5</v>
      </c>
      <c r="B9" s="10"/>
      <c r="C9" s="11"/>
      <c r="D9" s="5">
        <f t="shared" si="0"/>
        <v>0</v>
      </c>
    </row>
    <row r="10" spans="1:4" s="4" customFormat="1" ht="39.950000000000003" customHeight="1">
      <c r="A10" s="5">
        <v>6</v>
      </c>
      <c r="B10" s="10"/>
      <c r="C10" s="11"/>
      <c r="D10" s="5">
        <f t="shared" si="0"/>
        <v>0</v>
      </c>
    </row>
    <row r="11" spans="1:4" s="4" customFormat="1" ht="39.950000000000003" customHeight="1">
      <c r="A11" s="5">
        <v>7</v>
      </c>
      <c r="B11" s="10"/>
      <c r="C11" s="11"/>
      <c r="D11" s="5">
        <f t="shared" si="0"/>
        <v>0</v>
      </c>
    </row>
    <row r="12" spans="1:4" s="4" customFormat="1" ht="39.950000000000003" customHeight="1">
      <c r="A12" s="5">
        <v>8</v>
      </c>
      <c r="B12" s="10"/>
      <c r="C12" s="11"/>
      <c r="D12" s="5">
        <f t="shared" si="0"/>
        <v>0</v>
      </c>
    </row>
    <row r="13" spans="1:4" s="4" customFormat="1" ht="39.950000000000003" customHeight="1">
      <c r="A13" s="5">
        <v>9</v>
      </c>
      <c r="B13" s="10"/>
      <c r="C13" s="11"/>
      <c r="D13" s="5">
        <f t="shared" si="0"/>
        <v>0</v>
      </c>
    </row>
    <row r="14" spans="1:4" s="4" customFormat="1" ht="39.950000000000003" customHeight="1">
      <c r="A14" s="5">
        <v>10</v>
      </c>
      <c r="B14" s="10"/>
      <c r="C14" s="11"/>
      <c r="D14" s="5">
        <f t="shared" si="0"/>
        <v>0</v>
      </c>
    </row>
    <row r="15" spans="1:4" s="4" customFormat="1" ht="39.950000000000003" customHeight="1">
      <c r="A15" s="5">
        <v>11</v>
      </c>
      <c r="B15" s="10"/>
      <c r="C15" s="11"/>
      <c r="D15" s="5">
        <f t="shared" si="0"/>
        <v>0</v>
      </c>
    </row>
    <row r="16" spans="1:4" s="4" customFormat="1" ht="39.950000000000003" customHeight="1">
      <c r="A16" s="5">
        <v>12</v>
      </c>
      <c r="B16" s="10"/>
      <c r="C16" s="11"/>
      <c r="D16" s="5">
        <f t="shared" si="0"/>
        <v>0</v>
      </c>
    </row>
    <row r="17" spans="1:5" s="4" customFormat="1" ht="39.950000000000003" customHeight="1">
      <c r="A17" s="5">
        <v>13</v>
      </c>
      <c r="B17" s="10"/>
      <c r="C17" s="11"/>
      <c r="D17" s="5">
        <f t="shared" si="0"/>
        <v>0</v>
      </c>
    </row>
    <row r="18" spans="1:5" s="4" customFormat="1" ht="39.950000000000003" customHeight="1">
      <c r="A18" s="5">
        <v>14</v>
      </c>
      <c r="B18" s="10"/>
      <c r="C18" s="11"/>
      <c r="D18" s="5">
        <f t="shared" si="0"/>
        <v>0</v>
      </c>
    </row>
    <row r="19" spans="1:5" s="4" customFormat="1" ht="39.950000000000003" customHeight="1">
      <c r="A19" s="5">
        <v>15</v>
      </c>
      <c r="B19" s="10"/>
      <c r="C19" s="11"/>
      <c r="D19" s="5">
        <f t="shared" si="0"/>
        <v>0</v>
      </c>
    </row>
    <row r="20" spans="1:5" s="4" customFormat="1" ht="39.950000000000003" customHeight="1">
      <c r="A20" s="5">
        <v>16</v>
      </c>
      <c r="B20" s="10"/>
      <c r="C20" s="11"/>
      <c r="D20" s="5">
        <f t="shared" si="0"/>
        <v>0</v>
      </c>
    </row>
    <row r="21" spans="1:5" s="4" customFormat="1" ht="39.950000000000003" customHeight="1">
      <c r="A21" s="5">
        <v>17</v>
      </c>
      <c r="B21" s="10"/>
      <c r="C21" s="11"/>
      <c r="D21" s="5">
        <f t="shared" si="0"/>
        <v>0</v>
      </c>
    </row>
    <row r="22" spans="1:5" s="4" customFormat="1" ht="39.950000000000003" customHeight="1">
      <c r="A22" s="5">
        <v>18</v>
      </c>
      <c r="B22" s="10"/>
      <c r="C22" s="11"/>
      <c r="D22" s="5">
        <f t="shared" si="0"/>
        <v>0</v>
      </c>
    </row>
    <row r="23" spans="1:5" ht="42.75" customHeight="1">
      <c r="A23" s="28" t="s">
        <v>20</v>
      </c>
      <c r="B23" s="29"/>
      <c r="C23" s="29"/>
      <c r="D23" s="30"/>
      <c r="E23" s="6">
        <f>MIN(SUM(E25:E28),16)</f>
        <v>0</v>
      </c>
    </row>
    <row r="24" spans="1:5" ht="50.1" customHeight="1">
      <c r="A24" s="3" t="s">
        <v>9</v>
      </c>
      <c r="B24" s="3" t="s">
        <v>10</v>
      </c>
      <c r="C24" s="3" t="s">
        <v>41</v>
      </c>
      <c r="D24" s="3" t="s">
        <v>11</v>
      </c>
      <c r="E24" s="3" t="s">
        <v>8</v>
      </c>
    </row>
    <row r="25" spans="1:5" s="4" customFormat="1" ht="39.950000000000003" customHeight="1">
      <c r="A25" s="5">
        <v>1</v>
      </c>
      <c r="B25" s="10"/>
      <c r="C25" s="11"/>
      <c r="D25" s="19"/>
      <c r="E25" s="5">
        <f>IF(OR(B25="",C25="",D25=""),0,IF(D25='Не заполнять!'!$B$2,8,4))</f>
        <v>0</v>
      </c>
    </row>
    <row r="26" spans="1:5" s="4" customFormat="1" ht="39.950000000000003" customHeight="1">
      <c r="A26" s="5">
        <v>2</v>
      </c>
      <c r="B26" s="10"/>
      <c r="C26" s="11"/>
      <c r="D26" s="19"/>
      <c r="E26" s="5">
        <f>IF(OR(B26="",C26="",D26=""),0,IF(D26='Не заполнять!'!$B$2,8,4))</f>
        <v>0</v>
      </c>
    </row>
    <row r="27" spans="1:5" s="4" customFormat="1" ht="39.950000000000003" customHeight="1">
      <c r="A27" s="5">
        <v>3</v>
      </c>
      <c r="B27" s="10"/>
      <c r="C27" s="11"/>
      <c r="D27" s="19"/>
      <c r="E27" s="5">
        <f>IF(OR(B27="",C27="",D27=""),0,IF(D27='Не заполнять!'!$B$2,8,4))</f>
        <v>0</v>
      </c>
    </row>
    <row r="28" spans="1:5" s="4" customFormat="1" ht="39.950000000000003" customHeight="1">
      <c r="A28" s="5">
        <v>4</v>
      </c>
      <c r="B28" s="10"/>
      <c r="C28" s="11"/>
      <c r="D28" s="19"/>
      <c r="E28" s="5">
        <f>IF(OR(B28="",C28="",D28=""),0,IF(D28='Не заполнять!'!$B$2,8,4))</f>
        <v>0</v>
      </c>
    </row>
    <row r="29" spans="1:5" ht="42.75" customHeight="1">
      <c r="A29" s="28" t="s">
        <v>21</v>
      </c>
      <c r="B29" s="29"/>
      <c r="C29" s="29"/>
      <c r="D29" s="30"/>
      <c r="E29" s="6">
        <f>MIN(SUM(E31:E54),24)</f>
        <v>0</v>
      </c>
    </row>
    <row r="30" spans="1:5" ht="50.1" customHeight="1">
      <c r="A30" s="3" t="s">
        <v>9</v>
      </c>
      <c r="B30" s="3" t="s">
        <v>23</v>
      </c>
      <c r="C30" s="3" t="s">
        <v>7</v>
      </c>
      <c r="D30" s="3" t="s">
        <v>16</v>
      </c>
      <c r="E30" s="3" t="s">
        <v>8</v>
      </c>
    </row>
    <row r="31" spans="1:5" s="4" customFormat="1" ht="39.950000000000003" customHeight="1">
      <c r="A31" s="5">
        <v>1</v>
      </c>
      <c r="B31" s="10"/>
      <c r="C31" s="11"/>
      <c r="D31" s="19"/>
      <c r="E31" s="5">
        <f>IF(OR(B31="",C31="",D31=""),0,IF(D31='Не заполнять!'!$B$3,3,1))</f>
        <v>0</v>
      </c>
    </row>
    <row r="32" spans="1:5" s="4" customFormat="1" ht="39.950000000000003" customHeight="1">
      <c r="A32" s="5">
        <v>2</v>
      </c>
      <c r="B32" s="10"/>
      <c r="C32" s="11"/>
      <c r="D32" s="19"/>
      <c r="E32" s="5">
        <f>IF(OR(B32="",C32="",D32=""),0,IF(D32='Не заполнять!'!$B$3,3,1))</f>
        <v>0</v>
      </c>
    </row>
    <row r="33" spans="1:5" s="4" customFormat="1" ht="39.950000000000003" customHeight="1">
      <c r="A33" s="5">
        <v>3</v>
      </c>
      <c r="B33" s="10"/>
      <c r="C33" s="11"/>
      <c r="D33" s="19"/>
      <c r="E33" s="5">
        <f>IF(OR(B33="",C33="",D33=""),0,IF(D33='Не заполнять!'!$B$3,3,1))</f>
        <v>0</v>
      </c>
    </row>
    <row r="34" spans="1:5" s="4" customFormat="1" ht="39.950000000000003" customHeight="1">
      <c r="A34" s="5">
        <v>4</v>
      </c>
      <c r="B34" s="10"/>
      <c r="C34" s="11"/>
      <c r="D34" s="19"/>
      <c r="E34" s="5">
        <f>IF(OR(B34="",C34="",D34=""),0,IF(D34='Не заполнять!'!$B$3,3,1))</f>
        <v>0</v>
      </c>
    </row>
    <row r="35" spans="1:5" s="4" customFormat="1" ht="39.950000000000003" customHeight="1">
      <c r="A35" s="5">
        <v>5</v>
      </c>
      <c r="B35" s="10"/>
      <c r="C35" s="11"/>
      <c r="D35" s="19"/>
      <c r="E35" s="5">
        <f>IF(OR(B35="",C35="",D35=""),0,IF(D35='Не заполнять!'!$B$3,3,1))</f>
        <v>0</v>
      </c>
    </row>
    <row r="36" spans="1:5" s="4" customFormat="1" ht="39.950000000000003" customHeight="1">
      <c r="A36" s="5">
        <v>6</v>
      </c>
      <c r="B36" s="10"/>
      <c r="C36" s="11"/>
      <c r="D36" s="19"/>
      <c r="E36" s="5">
        <f>IF(OR(B36="",C36="",D36=""),0,IF(D36='Не заполнять!'!$B$3,3,1))</f>
        <v>0</v>
      </c>
    </row>
    <row r="37" spans="1:5" s="4" customFormat="1" ht="39.950000000000003" customHeight="1">
      <c r="A37" s="5">
        <v>7</v>
      </c>
      <c r="B37" s="10"/>
      <c r="C37" s="11"/>
      <c r="D37" s="19"/>
      <c r="E37" s="5">
        <f>IF(OR(B37="",C37="",D37=""),0,IF(D37='Не заполнять!'!$B$3,3,1))</f>
        <v>0</v>
      </c>
    </row>
    <row r="38" spans="1:5" s="4" customFormat="1" ht="39.950000000000003" customHeight="1">
      <c r="A38" s="5">
        <v>8</v>
      </c>
      <c r="B38" s="10"/>
      <c r="C38" s="11"/>
      <c r="D38" s="19"/>
      <c r="E38" s="5">
        <f>IF(OR(B38="",C38="",D38=""),0,IF(D38='Не заполнять!'!$B$3,3,1))</f>
        <v>0</v>
      </c>
    </row>
    <row r="39" spans="1:5" s="4" customFormat="1" ht="39.950000000000003" customHeight="1">
      <c r="A39" s="5">
        <v>9</v>
      </c>
      <c r="B39" s="10"/>
      <c r="C39" s="11"/>
      <c r="D39" s="19"/>
      <c r="E39" s="5">
        <f>IF(OR(B39="",C39="",D39=""),0,IF(D39='Не заполнять!'!$B$3,3,1))</f>
        <v>0</v>
      </c>
    </row>
    <row r="40" spans="1:5" s="4" customFormat="1" ht="39.950000000000003" customHeight="1">
      <c r="A40" s="5">
        <v>10</v>
      </c>
      <c r="B40" s="10"/>
      <c r="C40" s="11"/>
      <c r="D40" s="19"/>
      <c r="E40" s="5">
        <f>IF(OR(B40="",C40="",D40=""),0,IF(D40='Не заполнять!'!$B$3,3,1))</f>
        <v>0</v>
      </c>
    </row>
    <row r="41" spans="1:5" s="4" customFormat="1" ht="39.950000000000003" customHeight="1">
      <c r="A41" s="5">
        <v>11</v>
      </c>
      <c r="B41" s="10"/>
      <c r="C41" s="11"/>
      <c r="D41" s="19"/>
      <c r="E41" s="5">
        <f>IF(OR(B41="",C41="",D41=""),0,IF(D41='Не заполнять!'!$B$3,3,1))</f>
        <v>0</v>
      </c>
    </row>
    <row r="42" spans="1:5" s="4" customFormat="1" ht="39.950000000000003" customHeight="1">
      <c r="A42" s="5">
        <v>12</v>
      </c>
      <c r="B42" s="10"/>
      <c r="C42" s="11"/>
      <c r="D42" s="19"/>
      <c r="E42" s="5">
        <f>IF(OR(B42="",C42="",D42=""),0,IF(D42='Не заполнять!'!$B$3,3,1))</f>
        <v>0</v>
      </c>
    </row>
    <row r="43" spans="1:5" s="4" customFormat="1" ht="39.950000000000003" customHeight="1">
      <c r="A43" s="5">
        <v>13</v>
      </c>
      <c r="B43" s="10"/>
      <c r="C43" s="11"/>
      <c r="D43" s="19"/>
      <c r="E43" s="5">
        <f>IF(OR(B43="",C43="",D43=""),0,IF(D43='Не заполнять!'!$B$3,3,1))</f>
        <v>0</v>
      </c>
    </row>
    <row r="44" spans="1:5" s="4" customFormat="1" ht="39.950000000000003" customHeight="1">
      <c r="A44" s="5">
        <v>14</v>
      </c>
      <c r="B44" s="10"/>
      <c r="C44" s="11"/>
      <c r="D44" s="19"/>
      <c r="E44" s="5">
        <f>IF(OR(B44="",C44="",D44=""),0,IF(D44='Не заполнять!'!$B$3,3,1))</f>
        <v>0</v>
      </c>
    </row>
    <row r="45" spans="1:5" s="4" customFormat="1" ht="39.950000000000003" customHeight="1">
      <c r="A45" s="5">
        <v>15</v>
      </c>
      <c r="B45" s="10"/>
      <c r="C45" s="11"/>
      <c r="D45" s="19"/>
      <c r="E45" s="5">
        <f>IF(OR(B45="",C45="",D45=""),0,IF(D45='Не заполнять!'!$B$3,3,1))</f>
        <v>0</v>
      </c>
    </row>
    <row r="46" spans="1:5" s="4" customFormat="1" ht="39.950000000000003" customHeight="1">
      <c r="A46" s="5">
        <v>16</v>
      </c>
      <c r="B46" s="10"/>
      <c r="C46" s="11"/>
      <c r="D46" s="19"/>
      <c r="E46" s="5">
        <f>IF(OR(B46="",C46="",D46=""),0,IF(D46='Не заполнять!'!$B$3,3,1))</f>
        <v>0</v>
      </c>
    </row>
    <row r="47" spans="1:5" s="4" customFormat="1" ht="39.950000000000003" customHeight="1">
      <c r="A47" s="5">
        <v>17</v>
      </c>
      <c r="B47" s="10"/>
      <c r="C47" s="11"/>
      <c r="D47" s="19"/>
      <c r="E47" s="5">
        <f>IF(OR(B47="",C47="",D47=""),0,IF(D47='Не заполнять!'!$B$3,3,1))</f>
        <v>0</v>
      </c>
    </row>
    <row r="48" spans="1:5" s="4" customFormat="1" ht="39.950000000000003" customHeight="1">
      <c r="A48" s="5">
        <v>18</v>
      </c>
      <c r="B48" s="10"/>
      <c r="C48" s="11"/>
      <c r="D48" s="19"/>
      <c r="E48" s="5">
        <f>IF(OR(B48="",C48="",D48=""),0,IF(D48='Не заполнять!'!$B$3,3,1))</f>
        <v>0</v>
      </c>
    </row>
    <row r="49" spans="1:5" s="4" customFormat="1" ht="39.950000000000003" customHeight="1">
      <c r="A49" s="5">
        <v>19</v>
      </c>
      <c r="B49" s="10"/>
      <c r="C49" s="11"/>
      <c r="D49" s="19"/>
      <c r="E49" s="5">
        <f>IF(OR(B49="",C49="",D49=""),0,IF(D49='Не заполнять!'!$B$3,3,1))</f>
        <v>0</v>
      </c>
    </row>
    <row r="50" spans="1:5" s="4" customFormat="1" ht="39.950000000000003" customHeight="1">
      <c r="A50" s="5">
        <v>20</v>
      </c>
      <c r="B50" s="10"/>
      <c r="C50" s="11"/>
      <c r="D50" s="19"/>
      <c r="E50" s="5">
        <f>IF(OR(B50="",C50="",D50=""),0,IF(D50='Не заполнять!'!$B$3,3,1))</f>
        <v>0</v>
      </c>
    </row>
    <row r="51" spans="1:5" s="4" customFormat="1" ht="39.950000000000003" customHeight="1">
      <c r="A51" s="5">
        <v>21</v>
      </c>
      <c r="B51" s="10"/>
      <c r="C51" s="11"/>
      <c r="D51" s="19"/>
      <c r="E51" s="5">
        <f>IF(OR(B51="",C51="",D51=""),0,IF(D51='Не заполнять!'!$B$3,3,1))</f>
        <v>0</v>
      </c>
    </row>
    <row r="52" spans="1:5" s="4" customFormat="1" ht="39.950000000000003" customHeight="1">
      <c r="A52" s="5">
        <v>22</v>
      </c>
      <c r="B52" s="10"/>
      <c r="C52" s="11"/>
      <c r="D52" s="19"/>
      <c r="E52" s="5">
        <f>IF(OR(B52="",C52="",D52=""),0,IF(D52='Не заполнять!'!$B$3,3,1))</f>
        <v>0</v>
      </c>
    </row>
    <row r="53" spans="1:5" s="4" customFormat="1" ht="39.950000000000003" customHeight="1">
      <c r="A53" s="5">
        <v>23</v>
      </c>
      <c r="B53" s="10"/>
      <c r="C53" s="11"/>
      <c r="D53" s="19"/>
      <c r="E53" s="5">
        <f>IF(OR(B53="",C53="",D53=""),0,IF(D53='Не заполнять!'!$B$3,3,1))</f>
        <v>0</v>
      </c>
    </row>
    <row r="54" spans="1:5" s="4" customFormat="1" ht="39.950000000000003" customHeight="1">
      <c r="A54" s="5">
        <v>24</v>
      </c>
      <c r="B54" s="10"/>
      <c r="C54" s="11"/>
      <c r="D54" s="19"/>
      <c r="E54" s="5">
        <f>IF(OR(B54="",C54="",D54=""),0,IF(D54='Не заполнять!'!$B$3,3,1))</f>
        <v>0</v>
      </c>
    </row>
    <row r="55" spans="1:5" ht="42.75" customHeight="1">
      <c r="A55" s="28" t="s">
        <v>22</v>
      </c>
      <c r="B55" s="29"/>
      <c r="C55" s="29"/>
      <c r="D55" s="6">
        <f>MIN(SUM(D57:D66),10)</f>
        <v>0</v>
      </c>
    </row>
    <row r="56" spans="1:5" ht="50.1" customHeight="1">
      <c r="A56" s="3" t="s">
        <v>9</v>
      </c>
      <c r="B56" s="3" t="s">
        <v>23</v>
      </c>
      <c r="C56" s="3" t="s">
        <v>7</v>
      </c>
      <c r="D56" s="3" t="s">
        <v>8</v>
      </c>
    </row>
    <row r="57" spans="1:5" s="4" customFormat="1" ht="39.950000000000003" customHeight="1">
      <c r="A57" s="5">
        <v>1</v>
      </c>
      <c r="B57" s="10"/>
      <c r="C57" s="11"/>
      <c r="D57" s="9">
        <f>IF(AND(B57&lt;&gt;"", C57&lt;&gt;""),1,0)</f>
        <v>0</v>
      </c>
    </row>
    <row r="58" spans="1:5" s="4" customFormat="1" ht="39.950000000000003" customHeight="1">
      <c r="A58" s="5">
        <v>2</v>
      </c>
      <c r="B58" s="10"/>
      <c r="C58" s="11"/>
      <c r="D58" s="5">
        <f t="shared" ref="D58:D66" si="1">IF(AND(B58&lt;&gt;"", C58&lt;&gt;""),1,0)</f>
        <v>0</v>
      </c>
    </row>
    <row r="59" spans="1:5" s="4" customFormat="1" ht="39.950000000000003" customHeight="1">
      <c r="A59" s="5">
        <v>3</v>
      </c>
      <c r="B59" s="10"/>
      <c r="C59" s="11"/>
      <c r="D59" s="5">
        <f t="shared" si="1"/>
        <v>0</v>
      </c>
    </row>
    <row r="60" spans="1:5" s="4" customFormat="1" ht="39.950000000000003" customHeight="1">
      <c r="A60" s="5">
        <v>4</v>
      </c>
      <c r="B60" s="10"/>
      <c r="C60" s="11"/>
      <c r="D60" s="5">
        <f t="shared" si="1"/>
        <v>0</v>
      </c>
    </row>
    <row r="61" spans="1:5" s="4" customFormat="1" ht="39.950000000000003" customHeight="1">
      <c r="A61" s="5">
        <v>5</v>
      </c>
      <c r="B61" s="10"/>
      <c r="C61" s="11"/>
      <c r="D61" s="5">
        <f t="shared" si="1"/>
        <v>0</v>
      </c>
    </row>
    <row r="62" spans="1:5" s="4" customFormat="1" ht="39.950000000000003" customHeight="1">
      <c r="A62" s="5">
        <v>6</v>
      </c>
      <c r="B62" s="10"/>
      <c r="C62" s="11"/>
      <c r="D62" s="5">
        <f t="shared" si="1"/>
        <v>0</v>
      </c>
    </row>
    <row r="63" spans="1:5" s="4" customFormat="1" ht="39.950000000000003" customHeight="1">
      <c r="A63" s="5">
        <v>7</v>
      </c>
      <c r="B63" s="10"/>
      <c r="C63" s="11"/>
      <c r="D63" s="5">
        <f t="shared" si="1"/>
        <v>0</v>
      </c>
    </row>
    <row r="64" spans="1:5" s="4" customFormat="1" ht="39.950000000000003" customHeight="1">
      <c r="A64" s="5">
        <v>8</v>
      </c>
      <c r="B64" s="10"/>
      <c r="C64" s="11"/>
      <c r="D64" s="5">
        <f t="shared" si="1"/>
        <v>0</v>
      </c>
    </row>
    <row r="65" spans="1:7" s="4" customFormat="1" ht="39.950000000000003" customHeight="1">
      <c r="A65" s="5">
        <v>9</v>
      </c>
      <c r="B65" s="10"/>
      <c r="C65" s="11"/>
      <c r="D65" s="5">
        <f t="shared" si="1"/>
        <v>0</v>
      </c>
    </row>
    <row r="66" spans="1:7" s="4" customFormat="1" ht="39.950000000000003" customHeight="1">
      <c r="A66" s="5">
        <v>10</v>
      </c>
      <c r="B66" s="10"/>
      <c r="C66" s="11"/>
      <c r="D66" s="5">
        <f t="shared" si="1"/>
        <v>0</v>
      </c>
    </row>
    <row r="67" spans="1:7" ht="42.75" customHeight="1">
      <c r="A67" s="28" t="s">
        <v>24</v>
      </c>
      <c r="B67" s="29"/>
      <c r="C67" s="29"/>
      <c r="D67" s="6">
        <f>MIN(D69,5)</f>
        <v>0</v>
      </c>
    </row>
    <row r="68" spans="1:7" ht="50.1" customHeight="1">
      <c r="A68" s="3" t="s">
        <v>9</v>
      </c>
      <c r="B68" s="31" t="s">
        <v>25</v>
      </c>
      <c r="C68" s="32"/>
      <c r="D68" s="3" t="s">
        <v>8</v>
      </c>
    </row>
    <row r="69" spans="1:7" s="4" customFormat="1" ht="39.950000000000003" customHeight="1">
      <c r="A69" s="5">
        <v>1</v>
      </c>
      <c r="B69" s="33"/>
      <c r="C69" s="34"/>
      <c r="D69" s="9">
        <f>IF(B69&lt;&gt;"",5,0)</f>
        <v>0</v>
      </c>
    </row>
    <row r="70" spans="1:7" ht="42.75" customHeight="1">
      <c r="A70" s="28" t="s">
        <v>80</v>
      </c>
      <c r="B70" s="29"/>
      <c r="C70" s="29"/>
      <c r="D70" s="29"/>
      <c r="E70" s="29"/>
      <c r="F70" s="30"/>
      <c r="G70" s="6">
        <f>MIN(SUM(G72:G76),10)</f>
        <v>0</v>
      </c>
    </row>
    <row r="71" spans="1:7" ht="69">
      <c r="A71" s="3" t="s">
        <v>9</v>
      </c>
      <c r="B71" s="3" t="s">
        <v>26</v>
      </c>
      <c r="C71" s="3" t="s">
        <v>27</v>
      </c>
      <c r="D71" s="3" t="s">
        <v>35</v>
      </c>
      <c r="E71" s="3" t="s">
        <v>36</v>
      </c>
      <c r="F71" s="3" t="s">
        <v>37</v>
      </c>
      <c r="G71" s="3" t="s">
        <v>8</v>
      </c>
    </row>
    <row r="72" spans="1:7" s="4" customFormat="1" ht="39.950000000000003" customHeight="1">
      <c r="A72" s="5">
        <v>1</v>
      </c>
      <c r="B72" s="10"/>
      <c r="C72" s="11"/>
      <c r="D72" s="11"/>
      <c r="E72" s="11"/>
      <c r="F72" s="11"/>
      <c r="G72" s="5">
        <f>IF(OR(B72="",C72="",D72="",E72="",F72=""),0,IF(F72='Не заполнять!'!$B$5,2*(MAX(E72-D72+1,0)),1*(MAX(E72-D72+1,0))))</f>
        <v>0</v>
      </c>
    </row>
    <row r="73" spans="1:7" s="4" customFormat="1" ht="39.950000000000003" customHeight="1">
      <c r="A73" s="5">
        <v>2</v>
      </c>
      <c r="B73" s="10"/>
      <c r="C73" s="11"/>
      <c r="D73" s="11"/>
      <c r="E73" s="11"/>
      <c r="F73" s="11"/>
      <c r="G73" s="5">
        <f>IF(OR(B73="",C73="",D73="",E73="",F73=""),0,IF(F73='Не заполнять!'!$B$5,2*(MAX(E73-D73+1,0)),1*(MAX(E73-D73+1,0))))</f>
        <v>0</v>
      </c>
    </row>
    <row r="74" spans="1:7" s="4" customFormat="1" ht="39.950000000000003" customHeight="1">
      <c r="A74" s="5">
        <v>3</v>
      </c>
      <c r="B74" s="10"/>
      <c r="C74" s="11"/>
      <c r="D74" s="11"/>
      <c r="E74" s="11"/>
      <c r="F74" s="11"/>
      <c r="G74" s="5">
        <f>IF(OR(B74="",C74="",D74="",E74="",F74=""),0,IF(F74='Не заполнять!'!$B$5,2*(MAX(E74-D74+1,0)),1*(MAX(E74-D74+1,0))))</f>
        <v>0</v>
      </c>
    </row>
    <row r="75" spans="1:7" s="4" customFormat="1" ht="39.950000000000003" customHeight="1">
      <c r="A75" s="5">
        <v>4</v>
      </c>
      <c r="B75" s="10"/>
      <c r="C75" s="11"/>
      <c r="D75" s="11"/>
      <c r="E75" s="11"/>
      <c r="F75" s="11"/>
      <c r="G75" s="5">
        <f>IF(OR(B75="",C75="",D75="",E75="",F75=""),0,IF(F75='Не заполнять!'!$B$5,2*(MAX(E75-D75+1,0)),1*(MAX(E75-D75+1,0))))</f>
        <v>0</v>
      </c>
    </row>
    <row r="76" spans="1:7" s="4" customFormat="1" ht="39.950000000000003" customHeight="1">
      <c r="A76" s="5">
        <v>5</v>
      </c>
      <c r="B76" s="10"/>
      <c r="C76" s="11"/>
      <c r="D76" s="11"/>
      <c r="E76" s="11"/>
      <c r="F76" s="11"/>
      <c r="G76" s="5">
        <f>IF(OR(B76="",C76="",D76="",E76="",F76=""),0,IF(F76='Не заполнять!'!$B$5,2*(MAX(E76-D76+1,0)),1*(MAX(E76-D76+1,0))))</f>
        <v>0</v>
      </c>
    </row>
    <row r="77" spans="1:7" ht="42.75" customHeight="1">
      <c r="A77" s="28" t="s">
        <v>44</v>
      </c>
      <c r="B77" s="29"/>
      <c r="C77" s="29"/>
      <c r="D77" s="6">
        <f>MIN(D79,8)</f>
        <v>0</v>
      </c>
    </row>
    <row r="78" spans="1:7" ht="56.25">
      <c r="A78" s="3" t="s">
        <v>9</v>
      </c>
      <c r="B78" s="3" t="s">
        <v>42</v>
      </c>
      <c r="C78" s="3" t="s">
        <v>43</v>
      </c>
      <c r="D78" s="3" t="s">
        <v>8</v>
      </c>
    </row>
    <row r="79" spans="1:7" s="4" customFormat="1" ht="39.950000000000003" customHeight="1">
      <c r="A79" s="5">
        <v>1</v>
      </c>
      <c r="B79" s="10"/>
      <c r="C79" s="11"/>
      <c r="D79" s="5">
        <f>IF(OR(B79="", C79=""),0,8)</f>
        <v>0</v>
      </c>
    </row>
    <row r="80" spans="1:7" ht="42.75" customHeight="1">
      <c r="A80" s="28" t="s">
        <v>45</v>
      </c>
      <c r="B80" s="29"/>
      <c r="C80" s="29"/>
      <c r="D80" s="6">
        <f>MIN(D82,5)</f>
        <v>0</v>
      </c>
    </row>
    <row r="81" spans="1:4" ht="56.25">
      <c r="A81" s="3" t="s">
        <v>9</v>
      </c>
      <c r="B81" s="3" t="s">
        <v>42</v>
      </c>
      <c r="C81" s="3" t="s">
        <v>43</v>
      </c>
      <c r="D81" s="3" t="s">
        <v>8</v>
      </c>
    </row>
    <row r="82" spans="1:4" s="4" customFormat="1" ht="39.950000000000003" customHeight="1">
      <c r="A82" s="5">
        <v>1</v>
      </c>
      <c r="B82" s="10"/>
      <c r="C82" s="11"/>
      <c r="D82" s="5">
        <f>IF(OR(B82="", C82=""),0,5)</f>
        <v>0</v>
      </c>
    </row>
  </sheetData>
  <sheetProtection sheet="1" objects="1" scenarios="1"/>
  <mergeCells count="11">
    <mergeCell ref="A1:B2"/>
    <mergeCell ref="A3:C3"/>
    <mergeCell ref="A23:D23"/>
    <mergeCell ref="A77:C77"/>
    <mergeCell ref="A80:C80"/>
    <mergeCell ref="A29:D29"/>
    <mergeCell ref="A55:C55"/>
    <mergeCell ref="A67:C67"/>
    <mergeCell ref="B68:C68"/>
    <mergeCell ref="B69:C69"/>
    <mergeCell ref="A70:F70"/>
  </mergeCells>
  <dataValidations count="5">
    <dataValidation type="list" allowBlank="1" showInputMessage="1" showErrorMessage="1" sqref="C25:C28 C79 C82 C57:C66 C31:C54 C5:C22 D72:E76">
      <formula1>Список_лет</formula1>
    </dataValidation>
    <dataValidation type="list" allowBlank="1" showInputMessage="1" showErrorMessage="1" sqref="D25:D28">
      <formula1>Вид_монографии</formula1>
    </dataValidation>
    <dataValidation type="list" allowBlank="1" showInputMessage="1" showErrorMessage="1" sqref="D31:D54">
      <formula1>вид_доклада</formula1>
    </dataValidation>
    <dataValidation type="list" allowBlank="1" showInputMessage="1" showErrorMessage="1" sqref="C72:C76">
      <formula1>вид_гранта</formula1>
    </dataValidation>
    <dataValidation type="list" allowBlank="1" showInputMessage="1" showErrorMessage="1" sqref="F72:F76">
      <formula1>вид_участия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sqref="A1:B2"/>
    </sheetView>
  </sheetViews>
  <sheetFormatPr defaultRowHeight="15"/>
  <cols>
    <col min="2" max="2" width="67.5703125" customWidth="1"/>
    <col min="3" max="3" width="17" customWidth="1"/>
    <col min="4" max="4" width="19.42578125" customWidth="1"/>
    <col min="5" max="5" width="17.7109375" customWidth="1"/>
    <col min="6" max="6" width="12" customWidth="1"/>
  </cols>
  <sheetData>
    <row r="1" spans="1:6" ht="18.75">
      <c r="A1" s="26" t="s">
        <v>100</v>
      </c>
      <c r="B1" s="27"/>
      <c r="C1" s="16" t="s">
        <v>96</v>
      </c>
    </row>
    <row r="2" spans="1:6" ht="18.75">
      <c r="A2" s="27"/>
      <c r="B2" s="27"/>
      <c r="C2" s="16">
        <f>E3+D9+F13+D20</f>
        <v>0</v>
      </c>
    </row>
    <row r="3" spans="1:6" ht="42.75" customHeight="1">
      <c r="A3" s="28" t="s">
        <v>46</v>
      </c>
      <c r="B3" s="29"/>
      <c r="C3" s="29"/>
      <c r="D3" s="30"/>
      <c r="E3" s="6">
        <f>MIN(SUM(E5:E8),20)</f>
        <v>0</v>
      </c>
    </row>
    <row r="4" spans="1:6" ht="69">
      <c r="A4" s="3" t="s">
        <v>9</v>
      </c>
      <c r="B4" s="3" t="s">
        <v>47</v>
      </c>
      <c r="C4" s="3" t="s">
        <v>11</v>
      </c>
      <c r="D4" s="3" t="s">
        <v>52</v>
      </c>
      <c r="E4" s="3" t="s">
        <v>8</v>
      </c>
    </row>
    <row r="5" spans="1:6" s="4" customFormat="1" ht="39.950000000000003" customHeight="1">
      <c r="A5" s="5">
        <v>1</v>
      </c>
      <c r="B5" s="10"/>
      <c r="C5" s="11"/>
      <c r="D5" s="19"/>
      <c r="E5" s="5">
        <f>IF(OR(B5="",C5="",D5=""),0,1*D5)</f>
        <v>0</v>
      </c>
    </row>
    <row r="6" spans="1:6" s="4" customFormat="1" ht="39.950000000000003" customHeight="1">
      <c r="A6" s="5">
        <v>2</v>
      </c>
      <c r="B6" s="10"/>
      <c r="C6" s="11"/>
      <c r="D6" s="19"/>
      <c r="E6" s="5">
        <f t="shared" ref="E6:E8" si="0">IF(OR(B6="",C6="",D6=""),0,1*D6)</f>
        <v>0</v>
      </c>
    </row>
    <row r="7" spans="1:6" s="4" customFormat="1" ht="39.950000000000003" customHeight="1">
      <c r="A7" s="5">
        <v>3</v>
      </c>
      <c r="B7" s="10"/>
      <c r="C7" s="11"/>
      <c r="D7" s="19"/>
      <c r="E7" s="5">
        <f t="shared" si="0"/>
        <v>0</v>
      </c>
    </row>
    <row r="8" spans="1:6" s="4" customFormat="1" ht="39.950000000000003" customHeight="1">
      <c r="A8" s="5">
        <v>4</v>
      </c>
      <c r="B8" s="10"/>
      <c r="C8" s="11"/>
      <c r="D8" s="19"/>
      <c r="E8" s="5">
        <f t="shared" si="0"/>
        <v>0</v>
      </c>
    </row>
    <row r="9" spans="1:6" ht="42.75" customHeight="1">
      <c r="A9" s="28" t="s">
        <v>55</v>
      </c>
      <c r="B9" s="29"/>
      <c r="C9" s="29"/>
      <c r="D9" s="6">
        <f>MIN(SUM(D11:D12),6)</f>
        <v>0</v>
      </c>
    </row>
    <row r="10" spans="1:6" ht="50.1" customHeight="1">
      <c r="A10" s="3" t="s">
        <v>9</v>
      </c>
      <c r="B10" s="3" t="s">
        <v>56</v>
      </c>
      <c r="C10" s="3" t="s">
        <v>7</v>
      </c>
      <c r="D10" s="3" t="s">
        <v>8</v>
      </c>
    </row>
    <row r="11" spans="1:6" s="4" customFormat="1" ht="39.950000000000003" customHeight="1">
      <c r="A11" s="5">
        <v>1</v>
      </c>
      <c r="B11" s="10"/>
      <c r="C11" s="11"/>
      <c r="D11" s="9">
        <f>IF(OR(B11="", C11=""),0,3)</f>
        <v>0</v>
      </c>
    </row>
    <row r="12" spans="1:6" s="4" customFormat="1" ht="39.950000000000003" customHeight="1">
      <c r="A12" s="5">
        <v>2</v>
      </c>
      <c r="B12" s="10"/>
      <c r="C12" s="11"/>
      <c r="D12" s="9">
        <f>IF(OR(B12="", C12=""),0,3)</f>
        <v>0</v>
      </c>
    </row>
    <row r="13" spans="1:6" ht="42.75" customHeight="1">
      <c r="A13" s="28" t="s">
        <v>57</v>
      </c>
      <c r="B13" s="29"/>
      <c r="C13" s="29"/>
      <c r="D13" s="29"/>
      <c r="E13" s="29"/>
      <c r="F13" s="6">
        <f>MIN(SUM(F15:F19),10)</f>
        <v>0</v>
      </c>
    </row>
    <row r="14" spans="1:6" ht="69">
      <c r="A14" s="3" t="s">
        <v>9</v>
      </c>
      <c r="B14" s="3" t="s">
        <v>58</v>
      </c>
      <c r="C14" s="3" t="s">
        <v>59</v>
      </c>
      <c r="D14" s="3" t="s">
        <v>35</v>
      </c>
      <c r="E14" s="3" t="s">
        <v>36</v>
      </c>
      <c r="F14" s="3" t="s">
        <v>8</v>
      </c>
    </row>
    <row r="15" spans="1:6" s="4" customFormat="1" ht="39.950000000000003" customHeight="1">
      <c r="A15" s="5">
        <v>1</v>
      </c>
      <c r="B15" s="10"/>
      <c r="C15" s="11"/>
      <c r="D15" s="11"/>
      <c r="E15" s="11"/>
      <c r="F15" s="5">
        <f>IF(OR(B15="",C15="",D15="",E15=""),0,1*(MAX(E15-D15+1,0)))</f>
        <v>0</v>
      </c>
    </row>
    <row r="16" spans="1:6" s="4" customFormat="1" ht="39.950000000000003" customHeight="1">
      <c r="A16" s="5">
        <v>2</v>
      </c>
      <c r="B16" s="10"/>
      <c r="C16" s="11"/>
      <c r="D16" s="11"/>
      <c r="E16" s="11"/>
      <c r="F16" s="5">
        <f t="shared" ref="F16:F18" si="1">IF(OR(B16="",C16="",D16="",E16=""),0,1*(MAX(E16-D16+1,0)))</f>
        <v>0</v>
      </c>
    </row>
    <row r="17" spans="1:6" s="4" customFormat="1" ht="39.950000000000003" customHeight="1">
      <c r="A17" s="5">
        <v>3</v>
      </c>
      <c r="B17" s="10"/>
      <c r="C17" s="11"/>
      <c r="D17" s="11"/>
      <c r="E17" s="11"/>
      <c r="F17" s="5">
        <f t="shared" si="1"/>
        <v>0</v>
      </c>
    </row>
    <row r="18" spans="1:6" s="4" customFormat="1" ht="39.950000000000003" customHeight="1">
      <c r="A18" s="5">
        <v>4</v>
      </c>
      <c r="B18" s="10"/>
      <c r="C18" s="11"/>
      <c r="D18" s="11"/>
      <c r="E18" s="11"/>
      <c r="F18" s="5">
        <f t="shared" si="1"/>
        <v>0</v>
      </c>
    </row>
    <row r="19" spans="1:6" s="4" customFormat="1" ht="39.950000000000003" customHeight="1">
      <c r="A19" s="5">
        <v>5</v>
      </c>
      <c r="B19" s="10"/>
      <c r="C19" s="11"/>
      <c r="D19" s="11"/>
      <c r="E19" s="11"/>
      <c r="F19" s="5">
        <f t="shared" ref="F19" si="2">IF(OR(B19="",C19="",D19="",E19=""),0,1*(MAX(E19-D19+1,0)))</f>
        <v>0</v>
      </c>
    </row>
    <row r="20" spans="1:6" ht="42.75" customHeight="1">
      <c r="A20" s="28" t="s">
        <v>63</v>
      </c>
      <c r="B20" s="29"/>
      <c r="C20" s="29"/>
      <c r="D20" s="6">
        <f>MIN(SUM(D22:D23),8)</f>
        <v>0</v>
      </c>
    </row>
    <row r="21" spans="1:6" ht="56.25">
      <c r="A21" s="3" t="s">
        <v>9</v>
      </c>
      <c r="B21" s="3" t="s">
        <v>42</v>
      </c>
      <c r="C21" s="3" t="s">
        <v>43</v>
      </c>
      <c r="D21" s="3" t="s">
        <v>8</v>
      </c>
    </row>
    <row r="22" spans="1:6" s="4" customFormat="1" ht="39.950000000000003" customHeight="1">
      <c r="A22" s="5">
        <v>1</v>
      </c>
      <c r="B22" s="10"/>
      <c r="C22" s="11"/>
      <c r="D22" s="9">
        <f>IF(OR(B22="", C22=""),0,4)</f>
        <v>0</v>
      </c>
    </row>
    <row r="23" spans="1:6" s="4" customFormat="1" ht="39.950000000000003" customHeight="1">
      <c r="A23" s="5">
        <v>2</v>
      </c>
      <c r="B23" s="10"/>
      <c r="C23" s="11"/>
      <c r="D23" s="9">
        <f>IF(OR(B23="", C23=""),0,4)</f>
        <v>0</v>
      </c>
    </row>
  </sheetData>
  <sheetProtection sheet="1" objects="1" scenarios="1"/>
  <mergeCells count="5">
    <mergeCell ref="A1:B2"/>
    <mergeCell ref="A3:D3"/>
    <mergeCell ref="A9:C9"/>
    <mergeCell ref="A13:E13"/>
    <mergeCell ref="A20:C20"/>
  </mergeCells>
  <dataValidations count="4">
    <dataValidation type="list" allowBlank="1" showInputMessage="1" showErrorMessage="1" sqref="D5:D8">
      <formula1>число_1_10</formula1>
    </dataValidation>
    <dataValidation type="list" allowBlank="1" showInputMessage="1" showErrorMessage="1" sqref="C5:C8">
      <formula1>тип_лекции</formula1>
    </dataValidation>
    <dataValidation type="list" allowBlank="1" showInputMessage="1" showErrorMessage="1" sqref="C11:C12 D15:E19 C22:C23">
      <formula1>Список_лет</formula1>
    </dataValidation>
    <dataValidation type="list" allowBlank="1" showInputMessage="1" showErrorMessage="1" sqref="C15:C19">
      <formula1>статус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sqref="A1:B2"/>
    </sheetView>
  </sheetViews>
  <sheetFormatPr defaultRowHeight="15"/>
  <cols>
    <col min="2" max="2" width="67.5703125" customWidth="1"/>
    <col min="3" max="3" width="17" customWidth="1"/>
    <col min="4" max="4" width="19.42578125" customWidth="1"/>
    <col min="5" max="5" width="17.7109375" customWidth="1"/>
    <col min="6" max="6" width="12" customWidth="1"/>
  </cols>
  <sheetData>
    <row r="1" spans="1:4" ht="18.75">
      <c r="A1" s="26" t="s">
        <v>99</v>
      </c>
      <c r="B1" s="27"/>
      <c r="C1" s="16" t="s">
        <v>96</v>
      </c>
    </row>
    <row r="2" spans="1:4" ht="18.75">
      <c r="A2" s="27"/>
      <c r="B2" s="27"/>
      <c r="C2" s="16">
        <f>D3+D10+D17</f>
        <v>0</v>
      </c>
    </row>
    <row r="3" spans="1:4" ht="42.75" customHeight="1">
      <c r="A3" s="28" t="s">
        <v>65</v>
      </c>
      <c r="B3" s="29"/>
      <c r="C3" s="29"/>
      <c r="D3" s="6">
        <f>MIN(SUM(D5:D9),5)</f>
        <v>0</v>
      </c>
    </row>
    <row r="4" spans="1:4" ht="30.75" customHeight="1">
      <c r="A4" s="3" t="s">
        <v>9</v>
      </c>
      <c r="B4" s="3" t="s">
        <v>66</v>
      </c>
      <c r="C4" s="3" t="s">
        <v>7</v>
      </c>
      <c r="D4" s="3" t="s">
        <v>8</v>
      </c>
    </row>
    <row r="5" spans="1:4" s="4" customFormat="1" ht="39.950000000000003" customHeight="1">
      <c r="A5" s="5">
        <v>1</v>
      </c>
      <c r="B5" s="10"/>
      <c r="C5" s="11"/>
      <c r="D5" s="9">
        <f>IF(OR(B5="", C5=""),0,1)</f>
        <v>0</v>
      </c>
    </row>
    <row r="6" spans="1:4" s="4" customFormat="1" ht="39.950000000000003" customHeight="1">
      <c r="A6" s="5">
        <v>2</v>
      </c>
      <c r="B6" s="10"/>
      <c r="C6" s="11"/>
      <c r="D6" s="9">
        <f t="shared" ref="D6:D9" si="0">IF(OR(B6="", C6=""),0,1)</f>
        <v>0</v>
      </c>
    </row>
    <row r="7" spans="1:4" s="4" customFormat="1" ht="39.950000000000003" customHeight="1">
      <c r="A7" s="5">
        <v>3</v>
      </c>
      <c r="B7" s="10"/>
      <c r="C7" s="11"/>
      <c r="D7" s="9">
        <f t="shared" si="0"/>
        <v>0</v>
      </c>
    </row>
    <row r="8" spans="1:4" s="4" customFormat="1" ht="39.950000000000003" customHeight="1">
      <c r="A8" s="5">
        <v>4</v>
      </c>
      <c r="B8" s="10"/>
      <c r="C8" s="11"/>
      <c r="D8" s="9">
        <f t="shared" si="0"/>
        <v>0</v>
      </c>
    </row>
    <row r="9" spans="1:4" s="4" customFormat="1" ht="39.950000000000003" customHeight="1">
      <c r="A9" s="5">
        <v>5</v>
      </c>
      <c r="B9" s="10"/>
      <c r="C9" s="11"/>
      <c r="D9" s="9">
        <f t="shared" si="0"/>
        <v>0</v>
      </c>
    </row>
    <row r="10" spans="1:4" ht="42.75" customHeight="1">
      <c r="A10" s="28" t="s">
        <v>67</v>
      </c>
      <c r="B10" s="29"/>
      <c r="C10" s="29"/>
      <c r="D10" s="6">
        <f>MIN(SUM(D12:D16),5)</f>
        <v>0</v>
      </c>
    </row>
    <row r="11" spans="1:4" ht="30.75" customHeight="1">
      <c r="A11" s="3" t="s">
        <v>9</v>
      </c>
      <c r="B11" s="3" t="s">
        <v>68</v>
      </c>
      <c r="C11" s="3" t="s">
        <v>7</v>
      </c>
      <c r="D11" s="3" t="s">
        <v>8</v>
      </c>
    </row>
    <row r="12" spans="1:4" s="4" customFormat="1" ht="39.950000000000003" customHeight="1">
      <c r="A12" s="5">
        <v>1</v>
      </c>
      <c r="B12" s="10"/>
      <c r="C12" s="11"/>
      <c r="D12" s="9">
        <f>IF(OR(B12="", C12=""),0,1)</f>
        <v>0</v>
      </c>
    </row>
    <row r="13" spans="1:4" s="4" customFormat="1" ht="39.950000000000003" customHeight="1">
      <c r="A13" s="5">
        <v>2</v>
      </c>
      <c r="B13" s="10"/>
      <c r="C13" s="11"/>
      <c r="D13" s="9">
        <f t="shared" ref="D13:D16" si="1">IF(OR(B13="", C13=""),0,1)</f>
        <v>0</v>
      </c>
    </row>
    <row r="14" spans="1:4" s="4" customFormat="1" ht="39.950000000000003" customHeight="1">
      <c r="A14" s="5">
        <v>3</v>
      </c>
      <c r="B14" s="10"/>
      <c r="C14" s="11"/>
      <c r="D14" s="9">
        <f t="shared" si="1"/>
        <v>0</v>
      </c>
    </row>
    <row r="15" spans="1:4" s="4" customFormat="1" ht="39.950000000000003" customHeight="1">
      <c r="A15" s="5">
        <v>4</v>
      </c>
      <c r="B15" s="10"/>
      <c r="C15" s="11"/>
      <c r="D15" s="9">
        <f t="shared" si="1"/>
        <v>0</v>
      </c>
    </row>
    <row r="16" spans="1:4" s="4" customFormat="1" ht="39.950000000000003" customHeight="1">
      <c r="A16" s="5">
        <v>5</v>
      </c>
      <c r="B16" s="10"/>
      <c r="C16" s="11"/>
      <c r="D16" s="9">
        <f t="shared" si="1"/>
        <v>0</v>
      </c>
    </row>
    <row r="17" spans="1:4" ht="42.75" customHeight="1">
      <c r="A17" s="28" t="s">
        <v>70</v>
      </c>
      <c r="B17" s="29"/>
      <c r="C17" s="29"/>
      <c r="D17" s="6">
        <f>MIN(SUM(D19:D20),12)</f>
        <v>0</v>
      </c>
    </row>
    <row r="18" spans="1:4" ht="30.75" customHeight="1">
      <c r="A18" s="3" t="s">
        <v>9</v>
      </c>
      <c r="B18" s="3" t="s">
        <v>69</v>
      </c>
      <c r="C18" s="3" t="s">
        <v>7</v>
      </c>
      <c r="D18" s="3" t="s">
        <v>8</v>
      </c>
    </row>
    <row r="19" spans="1:4" s="4" customFormat="1" ht="39.950000000000003" customHeight="1">
      <c r="A19" s="5">
        <v>1</v>
      </c>
      <c r="B19" s="10"/>
      <c r="C19" s="11"/>
      <c r="D19" s="9">
        <f>IF(OR(B19="", C19=""),0,6)</f>
        <v>0</v>
      </c>
    </row>
    <row r="20" spans="1:4" s="4" customFormat="1" ht="39.950000000000003" customHeight="1">
      <c r="A20" s="5">
        <v>2</v>
      </c>
      <c r="B20" s="10"/>
      <c r="C20" s="11"/>
      <c r="D20" s="9">
        <f>IF(OR(B20="", C20=""),0,6)</f>
        <v>0</v>
      </c>
    </row>
  </sheetData>
  <sheetProtection sheet="1" objects="1" scenarios="1"/>
  <mergeCells count="4">
    <mergeCell ref="A3:C3"/>
    <mergeCell ref="A10:C10"/>
    <mergeCell ref="A17:C17"/>
    <mergeCell ref="A1:B2"/>
  </mergeCells>
  <dataValidations count="1">
    <dataValidation type="list" allowBlank="1" showInputMessage="1" showErrorMessage="1" sqref="C5:C9 C12:C16 C19:C20">
      <formula1>Список_лет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sqref="A1:B2"/>
    </sheetView>
  </sheetViews>
  <sheetFormatPr defaultRowHeight="15"/>
  <cols>
    <col min="2" max="2" width="67.5703125" customWidth="1"/>
    <col min="3" max="3" width="18.5703125" customWidth="1"/>
    <col min="4" max="4" width="19.42578125" customWidth="1"/>
    <col min="5" max="5" width="17.7109375" customWidth="1"/>
    <col min="6" max="6" width="12" customWidth="1"/>
  </cols>
  <sheetData>
    <row r="1" spans="1:6" ht="18.75">
      <c r="A1" s="26" t="s">
        <v>97</v>
      </c>
      <c r="B1" s="27"/>
      <c r="C1" s="16" t="s">
        <v>96</v>
      </c>
    </row>
    <row r="2" spans="1:6" ht="18.75">
      <c r="A2" s="27"/>
      <c r="B2" s="27"/>
      <c r="C2" s="16">
        <f>E3+F12+D19</f>
        <v>0</v>
      </c>
    </row>
    <row r="3" spans="1:6" ht="42.75" customHeight="1">
      <c r="A3" s="28" t="s">
        <v>71</v>
      </c>
      <c r="B3" s="29"/>
      <c r="C3" s="29"/>
      <c r="D3" s="30"/>
      <c r="E3" s="6">
        <f>MIN(SUM(E5:E11),20)</f>
        <v>0</v>
      </c>
    </row>
    <row r="4" spans="1:6" ht="18.75">
      <c r="A4" s="3" t="s">
        <v>9</v>
      </c>
      <c r="B4" s="3" t="s">
        <v>72</v>
      </c>
      <c r="C4" s="3" t="s">
        <v>73</v>
      </c>
      <c r="D4" s="3" t="s">
        <v>7</v>
      </c>
      <c r="E4" s="3" t="s">
        <v>8</v>
      </c>
    </row>
    <row r="5" spans="1:6" s="4" customFormat="1" ht="39.950000000000003" customHeight="1">
      <c r="A5" s="5">
        <v>1</v>
      </c>
      <c r="B5" s="10"/>
      <c r="C5" s="11"/>
      <c r="D5" s="11"/>
      <c r="E5" s="5">
        <f>IF(OR(B5="",C5="",D5=""),0,IF(C5='Не заполнять!'!$B$9, 3,IF(C5='Не заполнять!'!$C$9, 6,IF(C5='Не заполнять!'!$D$9, 10,IF(C5='Не заполнять!'!$E$9, 15,20)))))</f>
        <v>0</v>
      </c>
    </row>
    <row r="6" spans="1:6" s="4" customFormat="1" ht="39.950000000000003" customHeight="1">
      <c r="A6" s="5">
        <v>2</v>
      </c>
      <c r="B6" s="10"/>
      <c r="C6" s="11"/>
      <c r="D6" s="11"/>
      <c r="E6" s="5">
        <f>IF(OR(B6="",C6="",D6=""),0,IF(C6='Не заполнять!'!$B$9, 3,IF(C6='Не заполнять!'!$C$9, 6,IF(C6='Не заполнять!'!$D$9, 10,IF(C6='Не заполнять!'!$E$9, 15,20)))))</f>
        <v>0</v>
      </c>
    </row>
    <row r="7" spans="1:6" s="4" customFormat="1" ht="39.950000000000003" customHeight="1">
      <c r="A7" s="5">
        <v>3</v>
      </c>
      <c r="B7" s="10"/>
      <c r="C7" s="11"/>
      <c r="D7" s="11"/>
      <c r="E7" s="5">
        <f>IF(OR(B7="",C7="",D7=""),0,IF(C7='Не заполнять!'!$B$9, 3,IF(C7='Не заполнять!'!$C$9, 6,IF(C7='Не заполнять!'!$D$9, 10,IF(C7='Не заполнять!'!$E$9, 15,20)))))</f>
        <v>0</v>
      </c>
    </row>
    <row r="8" spans="1:6" s="4" customFormat="1" ht="39.950000000000003" customHeight="1">
      <c r="A8" s="5">
        <v>4</v>
      </c>
      <c r="B8" s="10"/>
      <c r="C8" s="11"/>
      <c r="D8" s="11"/>
      <c r="E8" s="5">
        <f>IF(OR(B8="",C8="",D8=""),0,IF(C8='Не заполнять!'!$B$9, 3,IF(C8='Не заполнять!'!$C$9, 6,IF(C8='Не заполнять!'!$D$9, 10,IF(C8='Не заполнять!'!$E$9, 15,20)))))</f>
        <v>0</v>
      </c>
    </row>
    <row r="9" spans="1:6" s="4" customFormat="1" ht="39.950000000000003" customHeight="1">
      <c r="A9" s="5">
        <v>5</v>
      </c>
      <c r="B9" s="10"/>
      <c r="C9" s="11"/>
      <c r="D9" s="11"/>
      <c r="E9" s="5">
        <f>IF(OR(B9="",C9="",D9=""),0,IF(C9='Не заполнять!'!$B$9, 3,IF(C9='Не заполнять!'!$C$9, 6,IF(C9='Не заполнять!'!$D$9, 10,IF(C9='Не заполнять!'!$E$9, 15,20)))))</f>
        <v>0</v>
      </c>
    </row>
    <row r="10" spans="1:6" s="4" customFormat="1" ht="39.950000000000003" customHeight="1">
      <c r="A10" s="5">
        <v>6</v>
      </c>
      <c r="B10" s="10"/>
      <c r="C10" s="11"/>
      <c r="D10" s="11"/>
      <c r="E10" s="5">
        <f>IF(OR(B10="",C10="",D10=""),0,IF(C10='Не заполнять!'!$B$9, 3,IF(C10='Не заполнять!'!$C$9, 6,IF(C10='Не заполнять!'!$D$9, 10,IF(C10='Не заполнять!'!$E$9, 15,20)))))</f>
        <v>0</v>
      </c>
    </row>
    <row r="11" spans="1:6" s="4" customFormat="1" ht="39.950000000000003" customHeight="1">
      <c r="A11" s="5">
        <v>7</v>
      </c>
      <c r="B11" s="10"/>
      <c r="C11" s="11"/>
      <c r="D11" s="11"/>
      <c r="E11" s="5">
        <f>IF(OR(B11="",C11="",D11=""),0,IF(C11='Не заполнять!'!$B$9, 3,IF(C11='Не заполнять!'!$C$9, 6,IF(C11='Не заполнять!'!$D$9, 10,IF(C11='Не заполнять!'!$E$9, 15,20)))))</f>
        <v>0</v>
      </c>
    </row>
    <row r="12" spans="1:6" ht="42.75" customHeight="1">
      <c r="A12" s="28" t="s">
        <v>79</v>
      </c>
      <c r="B12" s="29"/>
      <c r="C12" s="29"/>
      <c r="D12" s="29"/>
      <c r="E12" s="29"/>
      <c r="F12" s="6">
        <f>MIN(SUM(F14:F18),10)</f>
        <v>0</v>
      </c>
    </row>
    <row r="13" spans="1:6" ht="69">
      <c r="A13" s="3" t="s">
        <v>9</v>
      </c>
      <c r="B13" s="3" t="s">
        <v>81</v>
      </c>
      <c r="C13" s="3" t="s">
        <v>82</v>
      </c>
      <c r="D13" s="3" t="s">
        <v>35</v>
      </c>
      <c r="E13" s="3" t="s">
        <v>36</v>
      </c>
      <c r="F13" s="3" t="s">
        <v>8</v>
      </c>
    </row>
    <row r="14" spans="1:6" s="4" customFormat="1" ht="39.950000000000003" customHeight="1">
      <c r="A14" s="5">
        <v>1</v>
      </c>
      <c r="B14" s="17"/>
      <c r="C14" s="18"/>
      <c r="D14" s="18"/>
      <c r="E14" s="18"/>
      <c r="F14" s="5">
        <f>IF(OR(B14="",C14="",D14="",E14=""),0,1*(MAX(E14-D14+1,0)))</f>
        <v>0</v>
      </c>
    </row>
    <row r="15" spans="1:6" s="4" customFormat="1" ht="39.950000000000003" customHeight="1">
      <c r="A15" s="5">
        <v>2</v>
      </c>
      <c r="B15" s="17"/>
      <c r="C15" s="18"/>
      <c r="D15" s="18"/>
      <c r="E15" s="18"/>
      <c r="F15" s="5">
        <f t="shared" ref="F15:F18" si="0">IF(OR(B15="",C15="",D15="",E15=""),0,1*(MAX(E15-D15+1,0)))</f>
        <v>0</v>
      </c>
    </row>
    <row r="16" spans="1:6" s="4" customFormat="1" ht="39.950000000000003" customHeight="1">
      <c r="A16" s="5">
        <v>3</v>
      </c>
      <c r="B16" s="17"/>
      <c r="C16" s="18"/>
      <c r="D16" s="18"/>
      <c r="E16" s="18"/>
      <c r="F16" s="5">
        <f t="shared" si="0"/>
        <v>0</v>
      </c>
    </row>
    <row r="17" spans="1:6" s="4" customFormat="1" ht="39.950000000000003" customHeight="1">
      <c r="A17" s="5">
        <v>4</v>
      </c>
      <c r="B17" s="17"/>
      <c r="C17" s="18"/>
      <c r="D17" s="18"/>
      <c r="E17" s="18"/>
      <c r="F17" s="5">
        <f t="shared" si="0"/>
        <v>0</v>
      </c>
    </row>
    <row r="18" spans="1:6" s="4" customFormat="1" ht="39.950000000000003" customHeight="1">
      <c r="A18" s="5">
        <v>5</v>
      </c>
      <c r="B18" s="17"/>
      <c r="C18" s="18"/>
      <c r="D18" s="18"/>
      <c r="E18" s="18"/>
      <c r="F18" s="5">
        <f t="shared" si="0"/>
        <v>0</v>
      </c>
    </row>
    <row r="19" spans="1:6" ht="42.75" customHeight="1">
      <c r="A19" s="28" t="s">
        <v>86</v>
      </c>
      <c r="B19" s="29"/>
      <c r="C19" s="29"/>
      <c r="D19" s="6">
        <f>MIN(SUM(D21:D30),10)</f>
        <v>0</v>
      </c>
    </row>
    <row r="20" spans="1:6" ht="30.75" customHeight="1">
      <c r="A20" s="3" t="s">
        <v>9</v>
      </c>
      <c r="B20" s="3" t="s">
        <v>87</v>
      </c>
      <c r="C20" s="3" t="s">
        <v>7</v>
      </c>
      <c r="D20" s="3" t="s">
        <v>8</v>
      </c>
    </row>
    <row r="21" spans="1:6" s="4" customFormat="1" ht="39.950000000000003" customHeight="1">
      <c r="A21" s="5">
        <v>1</v>
      </c>
      <c r="B21" s="10"/>
      <c r="C21" s="11"/>
      <c r="D21" s="9">
        <f>IF(OR(B21="", C21=""),0,1)</f>
        <v>0</v>
      </c>
    </row>
    <row r="22" spans="1:6" s="4" customFormat="1" ht="39.950000000000003" customHeight="1">
      <c r="A22" s="5">
        <v>2</v>
      </c>
      <c r="B22" s="10"/>
      <c r="C22" s="11"/>
      <c r="D22" s="9">
        <f t="shared" ref="D22:D30" si="1">IF(OR(B22="", C22=""),0,1)</f>
        <v>0</v>
      </c>
    </row>
    <row r="23" spans="1:6" s="4" customFormat="1" ht="39.950000000000003" customHeight="1">
      <c r="A23" s="5">
        <v>3</v>
      </c>
      <c r="B23" s="10"/>
      <c r="C23" s="11"/>
      <c r="D23" s="9">
        <f t="shared" si="1"/>
        <v>0</v>
      </c>
    </row>
    <row r="24" spans="1:6" s="4" customFormat="1" ht="39.950000000000003" customHeight="1">
      <c r="A24" s="5">
        <v>4</v>
      </c>
      <c r="B24" s="10"/>
      <c r="C24" s="11"/>
      <c r="D24" s="9">
        <f t="shared" si="1"/>
        <v>0</v>
      </c>
    </row>
    <row r="25" spans="1:6" s="4" customFormat="1" ht="39.950000000000003" customHeight="1">
      <c r="A25" s="5">
        <v>5</v>
      </c>
      <c r="B25" s="10"/>
      <c r="C25" s="11"/>
      <c r="D25" s="9">
        <f t="shared" si="1"/>
        <v>0</v>
      </c>
    </row>
    <row r="26" spans="1:6" s="4" customFormat="1" ht="39.950000000000003" customHeight="1">
      <c r="A26" s="5">
        <v>6</v>
      </c>
      <c r="B26" s="10"/>
      <c r="C26" s="11"/>
      <c r="D26" s="9">
        <f t="shared" si="1"/>
        <v>0</v>
      </c>
    </row>
    <row r="27" spans="1:6" s="4" customFormat="1" ht="39.950000000000003" customHeight="1">
      <c r="A27" s="5">
        <v>7</v>
      </c>
      <c r="B27" s="10"/>
      <c r="C27" s="11"/>
      <c r="D27" s="9">
        <f t="shared" si="1"/>
        <v>0</v>
      </c>
    </row>
    <row r="28" spans="1:6" s="4" customFormat="1" ht="39.950000000000003" customHeight="1">
      <c r="A28" s="5">
        <v>8</v>
      </c>
      <c r="B28" s="10"/>
      <c r="C28" s="11"/>
      <c r="D28" s="9">
        <f t="shared" si="1"/>
        <v>0</v>
      </c>
    </row>
    <row r="29" spans="1:6" s="4" customFormat="1" ht="39.950000000000003" customHeight="1">
      <c r="A29" s="5">
        <v>9</v>
      </c>
      <c r="B29" s="10"/>
      <c r="C29" s="11"/>
      <c r="D29" s="9">
        <f t="shared" si="1"/>
        <v>0</v>
      </c>
    </row>
    <row r="30" spans="1:6" s="4" customFormat="1" ht="39.950000000000003" customHeight="1">
      <c r="A30" s="5">
        <v>10</v>
      </c>
      <c r="B30" s="10"/>
      <c r="C30" s="11"/>
      <c r="D30" s="9">
        <f t="shared" si="1"/>
        <v>0</v>
      </c>
    </row>
  </sheetData>
  <sheetProtection sheet="1" objects="1" scenarios="1"/>
  <mergeCells count="4">
    <mergeCell ref="A3:D3"/>
    <mergeCell ref="A12:E12"/>
    <mergeCell ref="A19:C19"/>
    <mergeCell ref="A1:B2"/>
  </mergeCells>
  <dataValidations count="3">
    <dataValidation type="list" allowBlank="1" showInputMessage="1" showErrorMessage="1" sqref="C5:C11">
      <formula1>вид_награды</formula1>
    </dataValidation>
    <dataValidation type="list" allowBlank="1" showInputMessage="1" showErrorMessage="1" sqref="D5:D11 D14:E18 C21:C30">
      <formula1>Список_лет</formula1>
    </dataValidation>
    <dataValidation type="list" allowBlank="1" showInputMessage="1" showErrorMessage="1" sqref="C14:C18">
      <formula1>вид_совета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sqref="A1:B2"/>
    </sheetView>
  </sheetViews>
  <sheetFormatPr defaultRowHeight="15"/>
  <cols>
    <col min="2" max="2" width="67.5703125" customWidth="1"/>
    <col min="3" max="3" width="31.5703125" bestFit="1" customWidth="1"/>
    <col min="4" max="4" width="19.42578125" customWidth="1"/>
    <col min="5" max="5" width="17.7109375" customWidth="1"/>
    <col min="6" max="6" width="18.28515625" customWidth="1"/>
    <col min="7" max="7" width="12" customWidth="1"/>
    <col min="8" max="8" width="13.7109375" customWidth="1"/>
    <col min="9" max="11" width="0" hidden="1" customWidth="1"/>
  </cols>
  <sheetData>
    <row r="1" spans="1:11" ht="18.75">
      <c r="A1" s="26" t="s">
        <v>98</v>
      </c>
      <c r="B1" s="27"/>
      <c r="C1" s="16" t="s">
        <v>96</v>
      </c>
    </row>
    <row r="2" spans="1:11" ht="18.75">
      <c r="A2" s="27"/>
      <c r="B2" s="27"/>
      <c r="C2" s="16">
        <f>D3+G12</f>
        <v>0</v>
      </c>
    </row>
    <row r="3" spans="1:11" ht="42.75" customHeight="1">
      <c r="A3" s="28" t="s">
        <v>88</v>
      </c>
      <c r="B3" s="29"/>
      <c r="C3" s="29"/>
      <c r="D3" s="6">
        <f>MIN(SUM(D5:D11),20)</f>
        <v>0</v>
      </c>
    </row>
    <row r="4" spans="1:11" ht="30.75" customHeight="1">
      <c r="A4" s="3" t="s">
        <v>9</v>
      </c>
      <c r="B4" s="3" t="s">
        <v>89</v>
      </c>
      <c r="C4" s="3" t="s">
        <v>7</v>
      </c>
      <c r="D4" s="3" t="s">
        <v>8</v>
      </c>
    </row>
    <row r="5" spans="1:11" s="4" customFormat="1" ht="39.950000000000003" customHeight="1">
      <c r="A5" s="5">
        <v>1</v>
      </c>
      <c r="B5" s="10"/>
      <c r="C5" s="11"/>
      <c r="D5" s="9">
        <f>IF(OR(B5="", C5=""),0,3)</f>
        <v>0</v>
      </c>
    </row>
    <row r="6" spans="1:11" s="4" customFormat="1" ht="39.950000000000003" customHeight="1">
      <c r="A6" s="5">
        <v>2</v>
      </c>
      <c r="B6" s="10"/>
      <c r="C6" s="11"/>
      <c r="D6" s="9">
        <f t="shared" ref="D6:D11" si="0">IF(OR(B6="", C6=""),0,3)</f>
        <v>0</v>
      </c>
    </row>
    <row r="7" spans="1:11" s="4" customFormat="1" ht="39.950000000000003" customHeight="1">
      <c r="A7" s="5">
        <v>3</v>
      </c>
      <c r="B7" s="10"/>
      <c r="C7" s="11"/>
      <c r="D7" s="9">
        <f t="shared" si="0"/>
        <v>0</v>
      </c>
    </row>
    <row r="8" spans="1:11" s="4" customFormat="1" ht="39.950000000000003" customHeight="1">
      <c r="A8" s="5">
        <v>4</v>
      </c>
      <c r="B8" s="10"/>
      <c r="C8" s="11"/>
      <c r="D8" s="9">
        <f t="shared" si="0"/>
        <v>0</v>
      </c>
    </row>
    <row r="9" spans="1:11" s="4" customFormat="1" ht="39.950000000000003" customHeight="1">
      <c r="A9" s="5">
        <v>5</v>
      </c>
      <c r="B9" s="10"/>
      <c r="C9" s="11"/>
      <c r="D9" s="9">
        <f t="shared" si="0"/>
        <v>0</v>
      </c>
    </row>
    <row r="10" spans="1:11" s="4" customFormat="1" ht="39.950000000000003" customHeight="1">
      <c r="A10" s="5">
        <v>6</v>
      </c>
      <c r="B10" s="10"/>
      <c r="C10" s="11"/>
      <c r="D10" s="9">
        <f t="shared" si="0"/>
        <v>0</v>
      </c>
    </row>
    <row r="11" spans="1:11" s="4" customFormat="1" ht="39.950000000000003" customHeight="1">
      <c r="A11" s="5">
        <v>7</v>
      </c>
      <c r="B11" s="10"/>
      <c r="C11" s="11"/>
      <c r="D11" s="9">
        <f t="shared" si="0"/>
        <v>0</v>
      </c>
    </row>
    <row r="12" spans="1:11" ht="42.75" customHeight="1">
      <c r="A12" s="28" t="s">
        <v>90</v>
      </c>
      <c r="B12" s="29"/>
      <c r="C12" s="29"/>
      <c r="D12" s="29"/>
      <c r="E12" s="29"/>
      <c r="F12" s="30"/>
      <c r="G12" s="6">
        <f>MIN(SUM(G14:G23),40)</f>
        <v>0</v>
      </c>
    </row>
    <row r="13" spans="1:11" ht="69">
      <c r="A13" s="3" t="s">
        <v>9</v>
      </c>
      <c r="B13" s="3" t="s">
        <v>91</v>
      </c>
      <c r="C13" s="3" t="s">
        <v>92</v>
      </c>
      <c r="D13" s="3" t="s">
        <v>35</v>
      </c>
      <c r="E13" s="3" t="s">
        <v>36</v>
      </c>
      <c r="F13" s="3" t="s">
        <v>37</v>
      </c>
      <c r="G13" s="3" t="s">
        <v>8</v>
      </c>
    </row>
    <row r="14" spans="1:11" s="4" customFormat="1" ht="39.950000000000003" customHeight="1">
      <c r="A14" s="5">
        <v>1</v>
      </c>
      <c r="B14" s="10"/>
      <c r="C14" s="11"/>
      <c r="D14" s="11"/>
      <c r="E14" s="11"/>
      <c r="F14" s="11"/>
      <c r="G14" s="5">
        <f>I14*J14*K14</f>
        <v>0</v>
      </c>
      <c r="I14" s="13">
        <f>IF(C14='Не заполнять!'!$B$11,1,IF(C14='Не заполнять!'!$C$11,2,IF(C14='Не заполнять!'!$D$11,3,0)))</f>
        <v>0</v>
      </c>
      <c r="J14" s="13">
        <f>IF(F14='Не заполнять!'!$B$5,2,IF(F14='Не заполнять!'!$C$5,1,0))</f>
        <v>0</v>
      </c>
      <c r="K14" s="13">
        <f>MAX(E14-D14+1,0)</f>
        <v>1</v>
      </c>
    </row>
    <row r="15" spans="1:11" s="4" customFormat="1" ht="39.950000000000003" customHeight="1">
      <c r="A15" s="5">
        <v>2</v>
      </c>
      <c r="B15" s="10"/>
      <c r="C15" s="11"/>
      <c r="D15" s="11"/>
      <c r="E15" s="11"/>
      <c r="F15" s="11"/>
      <c r="G15" s="5">
        <f t="shared" ref="G15:G23" si="1">I15*J15*K15</f>
        <v>0</v>
      </c>
      <c r="I15" s="13">
        <f>IF(C15='Не заполнять!'!$B$11,1,IF(C15='Не заполнять!'!$C$11,2,IF(C15='Не заполнять!'!$D$11,3,0)))</f>
        <v>0</v>
      </c>
      <c r="J15" s="13">
        <f>IF(F15='Не заполнять!'!$B$5,2,IF(F15='Не заполнять!'!$C$5,1,0))</f>
        <v>0</v>
      </c>
      <c r="K15" s="13">
        <f t="shared" ref="K15:K23" si="2">MAX(E15-D15+1,0)</f>
        <v>1</v>
      </c>
    </row>
    <row r="16" spans="1:11" s="4" customFormat="1" ht="39.950000000000003" customHeight="1">
      <c r="A16" s="5">
        <v>3</v>
      </c>
      <c r="B16" s="10"/>
      <c r="C16" s="11"/>
      <c r="D16" s="11"/>
      <c r="E16" s="11"/>
      <c r="F16" s="11"/>
      <c r="G16" s="5">
        <f t="shared" si="1"/>
        <v>0</v>
      </c>
      <c r="I16" s="13">
        <f>IF(C16='Не заполнять!'!$B$11,1,IF(C16='Не заполнять!'!$C$11,2,IF(C16='Не заполнять!'!$D$11,3,0)))</f>
        <v>0</v>
      </c>
      <c r="J16" s="13">
        <f>IF(F16='Не заполнять!'!$B$5,2,IF(F16='Не заполнять!'!$C$5,1,0))</f>
        <v>0</v>
      </c>
      <c r="K16" s="13">
        <f t="shared" si="2"/>
        <v>1</v>
      </c>
    </row>
    <row r="17" spans="1:11" s="4" customFormat="1" ht="39.950000000000003" customHeight="1">
      <c r="A17" s="5">
        <v>4</v>
      </c>
      <c r="B17" s="10"/>
      <c r="C17" s="11"/>
      <c r="D17" s="11"/>
      <c r="E17" s="11"/>
      <c r="F17" s="11"/>
      <c r="G17" s="5">
        <f t="shared" si="1"/>
        <v>0</v>
      </c>
      <c r="I17" s="13">
        <f>IF(C17='Не заполнять!'!$B$11,1,IF(C17='Не заполнять!'!$C$11,2,IF(C17='Не заполнять!'!$D$11,3,0)))</f>
        <v>0</v>
      </c>
      <c r="J17" s="13">
        <f>IF(F17='Не заполнять!'!$B$5,2,IF(F17='Не заполнять!'!$C$5,1,0))</f>
        <v>0</v>
      </c>
      <c r="K17" s="13">
        <f t="shared" si="2"/>
        <v>1</v>
      </c>
    </row>
    <row r="18" spans="1:11" s="4" customFormat="1" ht="39.950000000000003" customHeight="1">
      <c r="A18" s="5">
        <v>5</v>
      </c>
      <c r="B18" s="10"/>
      <c r="C18" s="11"/>
      <c r="D18" s="11"/>
      <c r="E18" s="11"/>
      <c r="F18" s="11"/>
      <c r="G18" s="5">
        <f t="shared" si="1"/>
        <v>0</v>
      </c>
      <c r="I18" s="13">
        <f>IF(C18='Не заполнять!'!$B$11,1,IF(C18='Не заполнять!'!$C$11,2,IF(C18='Не заполнять!'!$D$11,3,0)))</f>
        <v>0</v>
      </c>
      <c r="J18" s="13">
        <f>IF(F18='Не заполнять!'!$B$5,2,IF(F18='Не заполнять!'!$C$5,1,0))</f>
        <v>0</v>
      </c>
      <c r="K18" s="13">
        <f t="shared" si="2"/>
        <v>1</v>
      </c>
    </row>
    <row r="19" spans="1:11" s="4" customFormat="1" ht="39.950000000000003" customHeight="1">
      <c r="A19" s="5">
        <v>6</v>
      </c>
      <c r="B19" s="10"/>
      <c r="C19" s="11"/>
      <c r="D19" s="11"/>
      <c r="E19" s="11"/>
      <c r="F19" s="11"/>
      <c r="G19" s="5">
        <f t="shared" si="1"/>
        <v>0</v>
      </c>
      <c r="I19" s="13">
        <f>IF(C19='Не заполнять!'!$B$11,1,IF(C19='Не заполнять!'!$C$11,2,IF(C19='Не заполнять!'!$D$11,3,0)))</f>
        <v>0</v>
      </c>
      <c r="J19" s="13">
        <f>IF(F19='Не заполнять!'!$B$5,2,IF(F19='Не заполнять!'!$C$5,1,0))</f>
        <v>0</v>
      </c>
      <c r="K19" s="13">
        <f t="shared" si="2"/>
        <v>1</v>
      </c>
    </row>
    <row r="20" spans="1:11" s="4" customFormat="1" ht="39.950000000000003" customHeight="1">
      <c r="A20" s="5">
        <v>7</v>
      </c>
      <c r="B20" s="10"/>
      <c r="C20" s="11"/>
      <c r="D20" s="11"/>
      <c r="E20" s="11"/>
      <c r="F20" s="11"/>
      <c r="G20" s="5">
        <f t="shared" si="1"/>
        <v>0</v>
      </c>
      <c r="I20" s="13">
        <f>IF(C20='Не заполнять!'!$B$11,1,IF(C20='Не заполнять!'!$C$11,2,IF(C20='Не заполнять!'!$D$11,3,0)))</f>
        <v>0</v>
      </c>
      <c r="J20" s="13">
        <f>IF(F20='Не заполнять!'!$B$5,2,IF(F20='Не заполнять!'!$C$5,1,0))</f>
        <v>0</v>
      </c>
      <c r="K20" s="13">
        <f t="shared" si="2"/>
        <v>1</v>
      </c>
    </row>
    <row r="21" spans="1:11" s="4" customFormat="1" ht="39.950000000000003" customHeight="1">
      <c r="A21" s="5">
        <v>8</v>
      </c>
      <c r="B21" s="10"/>
      <c r="C21" s="11"/>
      <c r="D21" s="11"/>
      <c r="E21" s="11"/>
      <c r="F21" s="11"/>
      <c r="G21" s="5">
        <f t="shared" si="1"/>
        <v>0</v>
      </c>
      <c r="I21" s="13">
        <f>IF(C21='Не заполнять!'!$B$11,1,IF(C21='Не заполнять!'!$C$11,2,IF(C21='Не заполнять!'!$D$11,3,0)))</f>
        <v>0</v>
      </c>
      <c r="J21" s="13">
        <f>IF(F21='Не заполнять!'!$B$5,2,IF(F21='Не заполнять!'!$C$5,1,0))</f>
        <v>0</v>
      </c>
      <c r="K21" s="13">
        <f t="shared" si="2"/>
        <v>1</v>
      </c>
    </row>
    <row r="22" spans="1:11" s="4" customFormat="1" ht="39.950000000000003" customHeight="1">
      <c r="A22" s="5">
        <v>9</v>
      </c>
      <c r="B22" s="10"/>
      <c r="C22" s="11"/>
      <c r="D22" s="11"/>
      <c r="E22" s="11"/>
      <c r="F22" s="11"/>
      <c r="G22" s="5">
        <f t="shared" si="1"/>
        <v>0</v>
      </c>
      <c r="I22" s="13">
        <f>IF(C22='Не заполнять!'!$B$11,1,IF(C22='Не заполнять!'!$C$11,2,IF(C22='Не заполнять!'!$D$11,3,0)))</f>
        <v>0</v>
      </c>
      <c r="J22" s="13">
        <f>IF(F22='Не заполнять!'!$B$5,2,IF(F22='Не заполнять!'!$C$5,1,0))</f>
        <v>0</v>
      </c>
      <c r="K22" s="13">
        <f t="shared" si="2"/>
        <v>1</v>
      </c>
    </row>
    <row r="23" spans="1:11" s="4" customFormat="1" ht="39.950000000000003" customHeight="1">
      <c r="A23" s="5">
        <v>10</v>
      </c>
      <c r="B23" s="10"/>
      <c r="C23" s="11"/>
      <c r="D23" s="11"/>
      <c r="E23" s="11"/>
      <c r="F23" s="11"/>
      <c r="G23" s="5">
        <f t="shared" si="1"/>
        <v>0</v>
      </c>
      <c r="I23" s="13">
        <f>IF(C23='Не заполнять!'!$B$11,1,IF(C23='Не заполнять!'!$C$11,2,IF(C23='Не заполнять!'!$D$11,3,0)))</f>
        <v>0</v>
      </c>
      <c r="J23" s="13">
        <f>IF(F23='Не заполнять!'!$B$5,2,IF(F23='Не заполнять!'!$C$5,1,0))</f>
        <v>0</v>
      </c>
      <c r="K23" s="13">
        <f t="shared" si="2"/>
        <v>1</v>
      </c>
    </row>
  </sheetData>
  <sheetProtection sheet="1" objects="1" scenarios="1"/>
  <mergeCells count="3">
    <mergeCell ref="A3:C3"/>
    <mergeCell ref="A12:F12"/>
    <mergeCell ref="A1:B2"/>
  </mergeCells>
  <dataValidations count="3">
    <dataValidation type="list" allowBlank="1" showInputMessage="1" showErrorMessage="1" sqref="C5:C11 D14:E23">
      <formula1>Список_лет</formula1>
    </dataValidation>
    <dataValidation type="list" allowBlank="1" showInputMessage="1" showErrorMessage="1" sqref="F14:F23">
      <formula1>вид_участия</formula1>
    </dataValidation>
    <dataValidation type="list" allowBlank="1" showInputMessage="1" showErrorMessage="1" sqref="C14:C23">
      <formula1>стоимость_НИР_ОКР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D19" sqref="D19"/>
    </sheetView>
  </sheetViews>
  <sheetFormatPr defaultRowHeight="15"/>
  <cols>
    <col min="1" max="1" width="21.85546875" customWidth="1"/>
    <col min="2" max="3" width="19" bestFit="1" customWidth="1"/>
    <col min="4" max="4" width="31.5703125" bestFit="1" customWidth="1"/>
    <col min="5" max="5" width="16.5703125" bestFit="1" customWidth="1"/>
    <col min="6" max="6" width="18" bestFit="1" customWidth="1"/>
    <col min="7" max="7" width="16.7109375" bestFit="1" customWidth="1"/>
    <col min="8" max="8" width="7.7109375" bestFit="1" customWidth="1"/>
  </cols>
  <sheetData>
    <row r="1" spans="1:11" s="8" customFormat="1" ht="20.100000000000001" customHeight="1">
      <c r="A1" s="7" t="s">
        <v>12</v>
      </c>
      <c r="B1" s="13">
        <v>2007</v>
      </c>
      <c r="C1" s="13">
        <v>2008</v>
      </c>
      <c r="D1" s="13">
        <v>2009</v>
      </c>
      <c r="E1" s="13">
        <v>2010</v>
      </c>
      <c r="F1" s="13">
        <v>2011</v>
      </c>
      <c r="G1" s="14"/>
      <c r="H1" s="14"/>
      <c r="I1" s="14"/>
      <c r="J1" s="14"/>
      <c r="K1" s="14"/>
    </row>
    <row r="2" spans="1:11" s="8" customFormat="1" ht="20.100000000000001" customHeight="1">
      <c r="A2" s="7" t="s">
        <v>13</v>
      </c>
      <c r="B2" s="13" t="s">
        <v>14</v>
      </c>
      <c r="C2" s="13" t="s">
        <v>15</v>
      </c>
      <c r="D2" s="13"/>
      <c r="E2" s="13"/>
      <c r="F2" s="13"/>
      <c r="G2" s="14"/>
      <c r="H2" s="14"/>
      <c r="I2" s="14"/>
      <c r="J2" s="14"/>
      <c r="K2" s="14"/>
    </row>
    <row r="3" spans="1:11" s="8" customFormat="1" ht="20.100000000000001" customHeight="1">
      <c r="A3" s="7" t="s">
        <v>16</v>
      </c>
      <c r="B3" s="13" t="s">
        <v>18</v>
      </c>
      <c r="C3" s="13" t="s">
        <v>17</v>
      </c>
      <c r="D3" s="13"/>
      <c r="E3" s="13"/>
      <c r="F3" s="13"/>
      <c r="G3" s="14"/>
      <c r="H3" s="14"/>
      <c r="I3" s="14"/>
      <c r="J3" s="14"/>
      <c r="K3" s="14"/>
    </row>
    <row r="4" spans="1:11" ht="15.75">
      <c r="A4" s="7" t="s">
        <v>27</v>
      </c>
      <c r="B4" s="13" t="s">
        <v>28</v>
      </c>
      <c r="C4" s="13" t="s">
        <v>33</v>
      </c>
      <c r="D4" s="13" t="s">
        <v>34</v>
      </c>
      <c r="E4" s="13" t="s">
        <v>29</v>
      </c>
      <c r="F4" s="13" t="s">
        <v>30</v>
      </c>
      <c r="G4" s="13" t="s">
        <v>31</v>
      </c>
      <c r="H4" s="13" t="s">
        <v>32</v>
      </c>
      <c r="I4" s="15"/>
      <c r="J4" s="15"/>
      <c r="K4" s="15"/>
    </row>
    <row r="5" spans="1:11" ht="15.75">
      <c r="A5" s="7" t="s">
        <v>37</v>
      </c>
      <c r="B5" s="13" t="s">
        <v>38</v>
      </c>
      <c r="C5" s="13" t="s">
        <v>39</v>
      </c>
      <c r="D5" s="15"/>
      <c r="E5" s="15"/>
      <c r="F5" s="15"/>
      <c r="G5" s="15"/>
      <c r="H5" s="15"/>
      <c r="I5" s="15"/>
      <c r="J5" s="15"/>
      <c r="K5" s="15"/>
    </row>
    <row r="6" spans="1:11" ht="15.75">
      <c r="A6" s="7" t="s">
        <v>48</v>
      </c>
      <c r="B6" s="13" t="s">
        <v>49</v>
      </c>
      <c r="C6" s="13" t="s">
        <v>50</v>
      </c>
      <c r="D6" s="13" t="s">
        <v>54</v>
      </c>
      <c r="E6" s="13" t="s">
        <v>51</v>
      </c>
      <c r="F6" s="15"/>
      <c r="G6" s="15"/>
      <c r="H6" s="15"/>
      <c r="I6" s="15"/>
      <c r="J6" s="15"/>
      <c r="K6" s="15"/>
    </row>
    <row r="7" spans="1:11" ht="15.75">
      <c r="A7" s="7" t="s">
        <v>53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</row>
    <row r="8" spans="1:11" ht="15.75">
      <c r="A8" s="7" t="s">
        <v>59</v>
      </c>
      <c r="B8" s="13" t="s">
        <v>60</v>
      </c>
      <c r="C8" s="13" t="s">
        <v>61</v>
      </c>
      <c r="D8" s="13" t="s">
        <v>62</v>
      </c>
    </row>
    <row r="9" spans="1:11" ht="15.75">
      <c r="A9" s="7" t="s">
        <v>73</v>
      </c>
      <c r="B9" s="13" t="s">
        <v>74</v>
      </c>
      <c r="C9" s="13" t="s">
        <v>75</v>
      </c>
      <c r="D9" s="13" t="s">
        <v>76</v>
      </c>
      <c r="E9" s="13" t="s">
        <v>77</v>
      </c>
      <c r="F9" s="13" t="s">
        <v>78</v>
      </c>
    </row>
    <row r="10" spans="1:11" ht="15.75">
      <c r="A10" s="7" t="s">
        <v>82</v>
      </c>
      <c r="B10" s="13" t="s">
        <v>83</v>
      </c>
      <c r="C10" s="13" t="s">
        <v>84</v>
      </c>
      <c r="D10" s="13" t="s">
        <v>85</v>
      </c>
      <c r="E10" s="13" t="s">
        <v>51</v>
      </c>
    </row>
    <row r="11" spans="1:11" ht="15.75">
      <c r="A11" s="7" t="s">
        <v>92</v>
      </c>
      <c r="B11" s="13" t="s">
        <v>93</v>
      </c>
      <c r="C11" s="13" t="s">
        <v>94</v>
      </c>
      <c r="D11" s="13" t="s">
        <v>95</v>
      </c>
    </row>
  </sheetData>
  <sheetProtection sheet="1" objects="1" scenarios="1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11</vt:i4>
      </vt:variant>
    </vt:vector>
  </HeadingPairs>
  <TitlesOfParts>
    <vt:vector size="18" baseType="lpstr">
      <vt:lpstr>Сведения о сотруднике</vt:lpstr>
      <vt:lpstr>I.</vt:lpstr>
      <vt:lpstr>II.</vt:lpstr>
      <vt:lpstr>III.</vt:lpstr>
      <vt:lpstr>IV.</vt:lpstr>
      <vt:lpstr>V.</vt:lpstr>
      <vt:lpstr>Не заполнять!</vt:lpstr>
      <vt:lpstr>вид_гранта</vt:lpstr>
      <vt:lpstr>вид_доклада</vt:lpstr>
      <vt:lpstr>Вид_монографии</vt:lpstr>
      <vt:lpstr>вид_награды</vt:lpstr>
      <vt:lpstr>вид_совета</vt:lpstr>
      <vt:lpstr>вид_участия</vt:lpstr>
      <vt:lpstr>Список_лет</vt:lpstr>
      <vt:lpstr>статус</vt:lpstr>
      <vt:lpstr>стоимость_НИР_ОКР</vt:lpstr>
      <vt:lpstr>тип_лекции</vt:lpstr>
      <vt:lpstr>число_1_10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2012-07-09T14:32:40Z</dcterms:modified>
</cp:coreProperties>
</file>